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19425" windowHeight="11025" firstSheet="1" activeTab="3"/>
  </bookViews>
  <sheets>
    <sheet name="შესავალი" sheetId="4" r:id="rId1"/>
    <sheet name="PPE calculator" sheetId="2" r:id="rId2"/>
    <sheet name="ECDC-PPE calculator per pnt " sheetId="5" r:id="rId3"/>
    <sheet name="PPE calculator per pnt &amp; staff " sheetId="6" r:id="rId4"/>
    <sheet name="For hospitlas " sheetId="8" r:id="rId5"/>
    <sheet name="აფხაზეთი" sheetId="3" r:id="rId6"/>
  </sheets>
  <calcPr calcId="145621"/>
  <fileRecoveryPr repairLoad="1"/>
</workbook>
</file>

<file path=xl/calcChain.xml><?xml version="1.0" encoding="utf-8"?>
<calcChain xmlns="http://schemas.openxmlformats.org/spreadsheetml/2006/main">
  <c r="I27" i="8" l="1"/>
  <c r="I26" i="8"/>
  <c r="H27" i="8"/>
  <c r="H26" i="8"/>
  <c r="E26" i="8"/>
  <c r="C21" i="8"/>
  <c r="C20" i="8"/>
  <c r="E12" i="8"/>
  <c r="E11" i="8"/>
  <c r="E10" i="8"/>
  <c r="H5" i="8"/>
  <c r="H4" i="8"/>
  <c r="H3" i="8"/>
  <c r="E5" i="8"/>
  <c r="E4" i="8"/>
  <c r="C19" i="8" s="1"/>
  <c r="E3" i="8"/>
  <c r="C17" i="8" s="1"/>
  <c r="D25" i="6"/>
  <c r="D26" i="6"/>
  <c r="D27" i="6"/>
  <c r="D28" i="6"/>
  <c r="D24" i="6"/>
  <c r="J25" i="6"/>
  <c r="J26" i="6"/>
  <c r="J27" i="6"/>
  <c r="J28" i="6"/>
  <c r="J24" i="6"/>
  <c r="G25" i="6"/>
  <c r="G26" i="6"/>
  <c r="G27" i="6"/>
  <c r="G28" i="6"/>
  <c r="G24" i="6"/>
  <c r="J25" i="2"/>
  <c r="J26" i="2"/>
  <c r="J27" i="2"/>
  <c r="J28" i="2"/>
  <c r="J24" i="2"/>
  <c r="G25" i="2"/>
  <c r="G26" i="2"/>
  <c r="G27" i="2"/>
  <c r="G28" i="2"/>
  <c r="G24" i="2"/>
  <c r="D25" i="2"/>
  <c r="D26" i="2"/>
  <c r="D27" i="2"/>
  <c r="D28" i="2"/>
  <c r="D24" i="2"/>
  <c r="J25" i="5"/>
  <c r="J26" i="5"/>
  <c r="J27" i="5"/>
  <c r="J28" i="5"/>
  <c r="J24" i="5"/>
  <c r="G25" i="5"/>
  <c r="G26" i="5"/>
  <c r="G27" i="5"/>
  <c r="G24" i="5"/>
  <c r="D25" i="5"/>
  <c r="D26" i="5"/>
  <c r="D27" i="5"/>
  <c r="D28" i="5"/>
  <c r="D24" i="5"/>
  <c r="L23" i="6"/>
  <c r="L17" i="6"/>
  <c r="L8" i="6"/>
  <c r="I27" i="6"/>
  <c r="F27" i="6"/>
  <c r="L26" i="6"/>
  <c r="I25" i="6"/>
  <c r="F25" i="6"/>
  <c r="L24" i="6"/>
  <c r="F23" i="6"/>
  <c r="L22" i="6"/>
  <c r="F21" i="6"/>
  <c r="F19" i="6"/>
  <c r="F18" i="6"/>
  <c r="F16" i="6"/>
  <c r="F14" i="6"/>
  <c r="F13" i="6"/>
  <c r="F11" i="6"/>
  <c r="F9" i="6"/>
  <c r="F8" i="6"/>
  <c r="F6" i="6"/>
  <c r="I21" i="6"/>
  <c r="F4" i="6"/>
  <c r="K4" i="5"/>
  <c r="L22" i="5" s="1"/>
  <c r="I27" i="5"/>
  <c r="F27" i="5"/>
  <c r="I25" i="5"/>
  <c r="F25" i="5"/>
  <c r="F23" i="5"/>
  <c r="F21" i="5"/>
  <c r="F19" i="5"/>
  <c r="F18" i="5"/>
  <c r="F16" i="5"/>
  <c r="F14" i="5"/>
  <c r="F13" i="5"/>
  <c r="F11" i="5"/>
  <c r="F9" i="5"/>
  <c r="F8" i="5"/>
  <c r="L7" i="5"/>
  <c r="F6" i="5"/>
  <c r="L5" i="5"/>
  <c r="H4" i="5"/>
  <c r="I21" i="5" s="1"/>
  <c r="F4" i="5"/>
  <c r="L20" i="6" l="1"/>
  <c r="C18" i="8"/>
  <c r="F24" i="6"/>
  <c r="L13" i="6"/>
  <c r="L10" i="6"/>
  <c r="F26" i="6"/>
  <c r="L18" i="6"/>
  <c r="L7" i="6"/>
  <c r="L5" i="6"/>
  <c r="L15" i="6"/>
  <c r="F28" i="6"/>
  <c r="L12" i="6"/>
  <c r="L27" i="6" s="1"/>
  <c r="N27" i="6" s="1"/>
  <c r="I6" i="6"/>
  <c r="I19" i="6"/>
  <c r="I11" i="6"/>
  <c r="I18" i="6"/>
  <c r="I13" i="6"/>
  <c r="I4" i="6"/>
  <c r="I9" i="6"/>
  <c r="I16" i="6"/>
  <c r="I23" i="6"/>
  <c r="I8" i="6"/>
  <c r="I14" i="6"/>
  <c r="L13" i="5"/>
  <c r="F26" i="5"/>
  <c r="L17" i="5"/>
  <c r="L4" i="5"/>
  <c r="L24" i="5" s="1"/>
  <c r="L20" i="5"/>
  <c r="F24" i="5"/>
  <c r="L10" i="5"/>
  <c r="L23" i="5"/>
  <c r="F28" i="5"/>
  <c r="L12" i="5"/>
  <c r="L27" i="5" s="1"/>
  <c r="N27" i="5" s="1"/>
  <c r="L18" i="5"/>
  <c r="L8" i="5"/>
  <c r="L28" i="5" s="1"/>
  <c r="L15" i="5"/>
  <c r="L26" i="5"/>
  <c r="L25" i="5"/>
  <c r="N25" i="5" s="1"/>
  <c r="I6" i="5"/>
  <c r="I13" i="5"/>
  <c r="I19" i="5"/>
  <c r="I11" i="5"/>
  <c r="I9" i="5"/>
  <c r="I16" i="5"/>
  <c r="I23" i="5"/>
  <c r="I4" i="5"/>
  <c r="I18" i="5"/>
  <c r="I8" i="5"/>
  <c r="I14" i="5"/>
  <c r="H4" i="2"/>
  <c r="L28" i="6" l="1"/>
  <c r="L25" i="6"/>
  <c r="N25" i="6" s="1"/>
  <c r="I28" i="6"/>
  <c r="I24" i="6"/>
  <c r="N24" i="6" s="1"/>
  <c r="I26" i="6"/>
  <c r="N26" i="6" s="1"/>
  <c r="I26" i="5"/>
  <c r="N26" i="5" s="1"/>
  <c r="I28" i="5"/>
  <c r="N28" i="5" s="1"/>
  <c r="I24" i="5"/>
  <c r="N24" i="5" s="1"/>
  <c r="L23" i="2"/>
  <c r="L22" i="2"/>
  <c r="L20" i="2"/>
  <c r="L18" i="2"/>
  <c r="L17" i="2"/>
  <c r="L15" i="2"/>
  <c r="L13" i="2"/>
  <c r="L12" i="2"/>
  <c r="L10" i="2"/>
  <c r="L8" i="2"/>
  <c r="L7" i="2"/>
  <c r="L5" i="2"/>
  <c r="N28" i="6" l="1"/>
  <c r="L24" i="2"/>
  <c r="I25" i="2"/>
  <c r="L25" i="2"/>
  <c r="L26" i="2"/>
  <c r="I27" i="2"/>
  <c r="L27" i="2"/>
  <c r="L28" i="2"/>
  <c r="F27" i="2"/>
  <c r="F25" i="2"/>
  <c r="I23" i="2"/>
  <c r="I21" i="2"/>
  <c r="I26" i="2" s="1"/>
  <c r="I19" i="2"/>
  <c r="I18" i="2"/>
  <c r="I16" i="2"/>
  <c r="I14" i="2"/>
  <c r="I13" i="2"/>
  <c r="I11" i="2"/>
  <c r="I9" i="2"/>
  <c r="F23" i="2"/>
  <c r="F21" i="2"/>
  <c r="F19" i="2"/>
  <c r="F18" i="2"/>
  <c r="F16" i="2"/>
  <c r="F14" i="2"/>
  <c r="F13" i="2"/>
  <c r="F11" i="2"/>
  <c r="F9" i="2"/>
  <c r="I8" i="2"/>
  <c r="I28" i="2" s="1"/>
  <c r="I6" i="2"/>
  <c r="I4" i="2"/>
  <c r="F8" i="2"/>
  <c r="F6" i="2"/>
  <c r="F4" i="2"/>
  <c r="N27" i="2" l="1"/>
  <c r="I24" i="2"/>
  <c r="F28" i="2"/>
  <c r="N28" i="2" s="1"/>
  <c r="F24" i="2"/>
  <c r="N24" i="2" s="1"/>
  <c r="F26" i="2"/>
  <c r="N25" i="2"/>
  <c r="N26" i="2"/>
</calcChain>
</file>

<file path=xl/sharedStrings.xml><?xml version="1.0" encoding="utf-8"?>
<sst xmlns="http://schemas.openxmlformats.org/spreadsheetml/2006/main" count="323" uniqueCount="107">
  <si>
    <t>დაცვა:</t>
  </si>
  <si>
    <t>ნიღაბი ან რესპირატორი (N 95,FFP2 ან FFP3)</t>
  </si>
  <si>
    <t>საეჭვო/სავარაუდო შემთხვევა</t>
  </si>
  <si>
    <t>თვალების</t>
  </si>
  <si>
    <t>სათვალე ან სახის დამცავი ფარი</t>
  </si>
  <si>
    <t>სხეულის</t>
  </si>
  <si>
    <t>გრძელმკლავიანი წყალგამძლე ხალათი</t>
  </si>
  <si>
    <t>ხელთათმანები</t>
  </si>
  <si>
    <t>პერსონალი</t>
  </si>
  <si>
    <t>პაციენტის რაოდენობა</t>
  </si>
  <si>
    <t>სულ</t>
  </si>
  <si>
    <t>ექთანი</t>
  </si>
  <si>
    <t xml:space="preserve">რესპირატორული დაცვა </t>
  </si>
  <si>
    <t>ნიღაბი</t>
  </si>
  <si>
    <t>რესპირატორი</t>
  </si>
  <si>
    <t>სათვალე</t>
  </si>
  <si>
    <t>სხეულის დაცვა</t>
  </si>
  <si>
    <t>ხალათი</t>
  </si>
  <si>
    <t>ექიმი</t>
  </si>
  <si>
    <t>დამლაგებელი</t>
  </si>
  <si>
    <t>კომბინიზონი</t>
  </si>
  <si>
    <t xml:space="preserve">ხელის დაცვა </t>
  </si>
  <si>
    <t>ჯამი</t>
  </si>
  <si>
    <t>ხელთათმანი</t>
  </si>
  <si>
    <t>14-15</t>
  </si>
  <si>
    <t>15-24</t>
  </si>
  <si>
    <t>ექთნის დამხმარე ან სხვა</t>
  </si>
  <si>
    <t>პაციენტების რაოდენობა</t>
  </si>
  <si>
    <t>საეჭვო/სავარაუდო შემთხვევები</t>
  </si>
  <si>
    <t>დადასტურებული შემთხვევები - 
მსუბუქი/საშუალო სიმძიმე</t>
  </si>
  <si>
    <t>რესპირატორი*</t>
  </si>
  <si>
    <t>სულ ჯამი</t>
  </si>
  <si>
    <t>იდს-ის მინიმალური მოთხოვნილება</t>
  </si>
  <si>
    <t xml:space="preserve"> საშუალებები</t>
  </si>
  <si>
    <t xml:space="preserve">რესპირატორული </t>
  </si>
  <si>
    <t xml:space="preserve">ხელების </t>
  </si>
  <si>
    <r>
      <t xml:space="preserve">საჭორო იდს-ის სავარაუდო  რაოდენობა
</t>
    </r>
    <r>
      <rPr>
        <b/>
        <sz val="11"/>
        <color theme="0" tint="-0.34998626667073579"/>
        <rFont val="Arial"/>
        <family val="2"/>
        <scheme val="minor"/>
      </rPr>
      <t>ერთ პაციენტზე, ერთ დღეზე გათვლით</t>
    </r>
  </si>
  <si>
    <r>
      <rPr>
        <b/>
        <sz val="11"/>
        <color theme="1"/>
        <rFont val="Arial"/>
        <family val="2"/>
        <scheme val="minor"/>
      </rPr>
      <t xml:space="preserve">დადასტურებული შემთხვევა - </t>
    </r>
    <r>
      <rPr>
        <sz val="10"/>
        <color rgb="FF000000"/>
        <rFont val="Arial"/>
      </rPr>
      <t xml:space="preserve">
მსუბუქი/საშუალო სიმძმის</t>
    </r>
  </si>
  <si>
    <r>
      <rPr>
        <b/>
        <sz val="11"/>
        <color theme="1"/>
        <rFont val="Arial"/>
        <family val="2"/>
        <scheme val="minor"/>
      </rPr>
      <t xml:space="preserve">დადასტურებული შემთხვევა - </t>
    </r>
    <r>
      <rPr>
        <sz val="10"/>
        <color rgb="FF000000"/>
        <rFont val="Arial"/>
      </rPr>
      <t xml:space="preserve">
მძიმე</t>
    </r>
  </si>
  <si>
    <t>იდს კომპლექტი  თითო პაციენტზე</t>
  </si>
  <si>
    <t>იდს კომპლექტი  თითო პაციენტზე /დღეში</t>
  </si>
  <si>
    <t>6-12</t>
  </si>
  <si>
    <t>1</t>
  </si>
  <si>
    <t>3-6</t>
  </si>
  <si>
    <t>3</t>
  </si>
  <si>
    <t>ექთნის დამხმარე და სხვ.</t>
  </si>
  <si>
    <t xml:space="preserve">3-6 </t>
  </si>
  <si>
    <t>2</t>
  </si>
  <si>
    <t>ქირურგიული ნიღაბი</t>
  </si>
  <si>
    <t>Fit test kit</t>
  </si>
  <si>
    <t xml:space="preserve">რესპირატორი N95 </t>
  </si>
  <si>
    <t xml:space="preserve">თხევადი საპონი </t>
  </si>
  <si>
    <t>ცალი</t>
  </si>
  <si>
    <t>ტონა</t>
  </si>
  <si>
    <t>ალკოჰოლის შემცველი ხელის სადეზინფექციო ხსნარი</t>
  </si>
  <si>
    <t xml:space="preserve">ზედაპირების საწმენდი ხსნარი </t>
  </si>
  <si>
    <t>რაოდენობა</t>
  </si>
  <si>
    <t>ერთჯერადი ხელსახოცი</t>
  </si>
  <si>
    <t>თერმომეტრი, ჩვეულებრივი</t>
  </si>
  <si>
    <t>ცალი/რულონი</t>
  </si>
  <si>
    <t>თერმომეტრი, ლაზერული</t>
  </si>
  <si>
    <t xml:space="preserve">ვენტილატორი </t>
  </si>
  <si>
    <t>ECMO</t>
  </si>
  <si>
    <t xml:space="preserve">პულსოქსიმეტრი </t>
  </si>
  <si>
    <t>ჟანგბადის ნიღაბი</t>
  </si>
  <si>
    <t>პორტატული HEPA ფილტრი</t>
  </si>
  <si>
    <t>სინჯარების ვირუსის სატრანსპორტო მედიუმით</t>
  </si>
  <si>
    <t xml:space="preserve">2-3 </t>
  </si>
  <si>
    <t>უსაფრთხოების ყუთები, ნიმუშების გადასატანად</t>
  </si>
  <si>
    <t>კარვის კომპლექტი (სეტი)</t>
  </si>
  <si>
    <t>ნარჩენების ურნა</t>
  </si>
  <si>
    <t>სამმაგი შეფუთვის ყუთები</t>
  </si>
  <si>
    <t>ჯანმოს მიერ აფხაზეთისთვის მოწოდებული სახარჯი მასალების სია</t>
  </si>
  <si>
    <t>ერთეული</t>
  </si>
  <si>
    <t>სახარჯი მასალა</t>
  </si>
  <si>
    <t>საჭიროება 1 პაციენტზე/ 24 საათი</t>
  </si>
  <si>
    <t>კომბინიზონი**</t>
  </si>
  <si>
    <t>პერსონალის რაოდენობა</t>
  </si>
  <si>
    <t>საჭიროება 1 პერსონალზე/ 24 საათი</t>
  </si>
  <si>
    <r>
      <t xml:space="preserve">*რესპირატორი გამოიყენება მხოლოდ კრიტიკულ პაციენტებთან აეროზოლიზაციის რისკის შემცველი პროცედურების დროს (ინტუბაცია, სასუნთქი გზების სანაცია, არაინვაზიური ????, ბრონქოსკოპია???? ) 
**კომბინიზონი - რეკომენდებულია მხოლოდ კრიტიკული პაციენტების მოვლის არეებში; პაციენტების რაოდენობას არ აქვს მნიშვბელობა
</t>
    </r>
    <r>
      <rPr>
        <b/>
        <sz val="11"/>
        <rFont val="Arial"/>
        <family val="2"/>
      </rPr>
      <t>სახის დამცავი ფარის</t>
    </r>
    <r>
      <rPr>
        <sz val="11"/>
        <rFont val="Arial"/>
        <family val="2"/>
      </rPr>
      <t xml:space="preserve"> გამოყენება რეკომენდებულია ნიღაბთან ერთად, ან რესპირატორთან და სათვალესთან ერთად აეროზოლიზაციის რისკის მქონე პროცედურების დროს კრიტიკული პაციენტების შემთხვევაში (რესპირატორის დაბინძურების შესამცირებლად. 
</t>
    </r>
    <r>
      <rPr>
        <b/>
        <sz val="11"/>
        <rFont val="Arial"/>
        <family val="2"/>
      </rPr>
      <t>ყველა პერსონალზე გაპიროვნებული უნდა იყოს 1 ცალი სათვალე ან 1 ცალი სახის დამცავი ფარი. რეანიმაციის პერსონალზე სათვალეც და ფარიც!</t>
    </r>
    <r>
      <rPr>
        <sz val="11"/>
        <rFont val="Arial"/>
        <family val="2"/>
      </rPr>
      <t xml:space="preserve">
</t>
    </r>
    <r>
      <rPr>
        <b/>
        <sz val="11"/>
        <rFont val="Arial"/>
        <family val="2"/>
      </rPr>
      <t>წინსაფარი</t>
    </r>
    <r>
      <rPr>
        <sz val="11"/>
        <rFont val="Arial"/>
        <family val="2"/>
      </rPr>
      <t xml:space="preserve"> რეკომენდებული იმ შემთხვევაში, თუ ხელმისაწვდომი არ არის წყალგაუმტარი ხალათი. წინსაფარი კეთდება ჩვეულებრივი სახელოებინი ხალათზე. 
</t>
    </r>
  </si>
  <si>
    <t>პროგნოზები მსუბუქი</t>
  </si>
  <si>
    <t>პროგნოზები მძიმე</t>
  </si>
  <si>
    <t>10 პაციენტზე ექიმი</t>
  </si>
  <si>
    <t>საჭიროება 1 პაციენტი/ 24 საათი</t>
  </si>
  <si>
    <t xml:space="preserve">დადასტურებული შემთხვევა - 
 მძიმე (COVID-19 პაციენტი იზოლირებულ ოთახში, რეანიმაციაში სხვა პაციენტებიც)  </t>
  </si>
  <si>
    <r>
      <t>დადასტურებული შემთხვევა - 
 მძიმე (</t>
    </r>
    <r>
      <rPr>
        <sz val="12"/>
        <color theme="1"/>
        <rFont val="Arial"/>
        <family val="2"/>
      </rPr>
      <t>რეანიმაციულ დარბაზში მხოლოდ COVID-19 პაციენტები)</t>
    </r>
  </si>
  <si>
    <r>
      <t>დადასტურებული შემთხვევა - 
 მძიმე (</t>
    </r>
    <r>
      <rPr>
        <sz val="12"/>
        <color theme="1"/>
        <rFont val="Arial"/>
        <family val="2"/>
      </rPr>
      <t>განყოფილებაში</t>
    </r>
    <r>
      <rPr>
        <sz val="16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COVID-19 პაციენტები მხოლოდ) </t>
    </r>
  </si>
  <si>
    <t>ხალათი (ხალათი+ წინსაფარი)</t>
  </si>
  <si>
    <t>სახის ფარი</t>
  </si>
  <si>
    <t xml:space="preserve">ხელთათმანი </t>
  </si>
  <si>
    <t xml:space="preserve">1 პაციენტი </t>
  </si>
  <si>
    <t>საჭირო იდს</t>
  </si>
  <si>
    <t xml:space="preserve">შესაძლო შემთხვევა </t>
  </si>
  <si>
    <t>შემთხვ. რაოდ</t>
  </si>
  <si>
    <t>საშუალო სიმძიმის დადასტურებული შემთხვევა (ჰოსპიტალიზებული,24 საათი)</t>
  </si>
  <si>
    <t xml:space="preserve">1 პერსონა </t>
  </si>
  <si>
    <t>რეანიმაციის ბრიგადა</t>
  </si>
  <si>
    <t xml:space="preserve">სულ </t>
  </si>
  <si>
    <t>დადასტურებული, მძიმე, რეანიმაცია (24 საათი)</t>
  </si>
  <si>
    <t>სულ: 24 საათში ყველა ტიპის პაციენტის მართვისთვის საჭირო იდს</t>
  </si>
  <si>
    <t>სათვალე (ან სახის ფარი)</t>
  </si>
  <si>
    <t>რეანიმაციის პერსონალი</t>
  </si>
  <si>
    <t>არა-რეანიმაციის პერსონალის რაოდ.</t>
  </si>
  <si>
    <t>1 პერსონაზე</t>
  </si>
  <si>
    <t>რეანიმაციის პერსონალის რაოდენობა</t>
  </si>
  <si>
    <t xml:space="preserve">შესაძენი იდს </t>
  </si>
  <si>
    <t xml:space="preserve">სამედიცინო პერსონალზე გაპიროვნებული იდს (ერჯერადად შესაძენი)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</si>
</sst>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color rgb="FF000000"/>
      <name val="Arial"/>
    </font>
    <font>
      <sz val="11"/>
      <color theme="1"/>
      <name val="Arial"/>
      <family val="2"/>
      <scheme val="minor"/>
    </font>
    <font>
      <sz val="10"/>
      <color theme="1"/>
      <name val="Arial"/>
    </font>
    <font>
      <sz val="10"/>
      <name val="Arial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theme="0" tint="-0.34998626667073579"/>
      <name val="Arial"/>
      <family val="2"/>
      <scheme val="minor"/>
    </font>
    <font>
      <sz val="2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5">
    <xf numFmtId="0" fontId="0" fillId="0" borderId="0" xfId="0" applyFont="1" applyAlignment="1"/>
    <xf numFmtId="0" fontId="0" fillId="0" borderId="0" xfId="0" applyFont="1" applyAlignment="1"/>
    <xf numFmtId="0" fontId="2" fillId="2" borderId="1" xfId="0" applyFont="1" applyFill="1" applyBorder="1" applyAlignment="1"/>
    <xf numFmtId="0" fontId="9" fillId="2" borderId="1" xfId="0" applyFont="1" applyFill="1" applyBorder="1" applyAlignment="1"/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/>
    <xf numFmtId="0" fontId="0" fillId="4" borderId="0" xfId="0" applyFont="1" applyFill="1" applyBorder="1" applyAlignment="1"/>
    <xf numFmtId="0" fontId="0" fillId="5" borderId="0" xfId="0" applyFont="1" applyFill="1" applyBorder="1" applyAlignment="1"/>
    <xf numFmtId="0" fontId="0" fillId="7" borderId="0" xfId="0" applyFont="1" applyFill="1" applyBorder="1" applyAlignment="1"/>
    <xf numFmtId="0" fontId="14" fillId="0" borderId="0" xfId="0" applyFont="1" applyBorder="1" applyAlignment="1">
      <alignment vertical="top" wrapText="1"/>
    </xf>
    <xf numFmtId="0" fontId="0" fillId="2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/>
    <xf numFmtId="0" fontId="3" fillId="7" borderId="1" xfId="0" applyFont="1" applyFill="1" applyBorder="1" applyAlignment="1"/>
    <xf numFmtId="0" fontId="0" fillId="7" borderId="1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/>
    <xf numFmtId="0" fontId="0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top"/>
    </xf>
    <xf numFmtId="0" fontId="2" fillId="5" borderId="1" xfId="0" applyFont="1" applyFill="1" applyBorder="1" applyAlignment="1"/>
    <xf numFmtId="0" fontId="0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/>
    <xf numFmtId="0" fontId="0" fillId="8" borderId="1" xfId="0" applyFont="1" applyFill="1" applyBorder="1" applyAlignment="1"/>
    <xf numFmtId="0" fontId="0" fillId="8" borderId="0" xfId="0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/>
    <xf numFmtId="0" fontId="15" fillId="2" borderId="1" xfId="0" applyFont="1" applyFill="1" applyBorder="1" applyAlignment="1">
      <alignment horizontal="center" vertical="center"/>
    </xf>
    <xf numFmtId="0" fontId="15" fillId="0" borderId="0" xfId="0" applyFont="1" applyBorder="1" applyAlignment="1"/>
    <xf numFmtId="0" fontId="15" fillId="7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6" fillId="0" borderId="0" xfId="0" applyFont="1" applyBorder="1" applyAlignment="1"/>
    <xf numFmtId="0" fontId="22" fillId="10" borderId="1" xfId="0" applyFont="1" applyFill="1" applyBorder="1" applyAlignment="1"/>
    <xf numFmtId="0" fontId="1" fillId="0" borderId="0" xfId="1"/>
    <xf numFmtId="49" fontId="1" fillId="0" borderId="0" xfId="1" applyNumberFormat="1"/>
    <xf numFmtId="49" fontId="1" fillId="0" borderId="0" xfId="1" applyNumberFormat="1" applyBorder="1"/>
    <xf numFmtId="49" fontId="8" fillId="2" borderId="1" xfId="1" applyNumberFormat="1" applyFont="1" applyFill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0" fontId="1" fillId="0" borderId="0" xfId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49" fontId="1" fillId="0" borderId="0" xfId="1" applyNumberFormat="1" applyFill="1"/>
    <xf numFmtId="49" fontId="1" fillId="0" borderId="1" xfId="1" applyNumberFormat="1" applyBorder="1" applyAlignment="1">
      <alignment wrapText="1"/>
    </xf>
    <xf numFmtId="0" fontId="1" fillId="0" borderId="1" xfId="1" applyBorder="1" applyAlignment="1">
      <alignment horizontal="left" vertical="top"/>
    </xf>
    <xf numFmtId="49" fontId="8" fillId="0" borderId="1" xfId="1" applyNumberFormat="1" applyFont="1" applyBorder="1" applyAlignment="1">
      <alignment wrapText="1"/>
    </xf>
    <xf numFmtId="49" fontId="8" fillId="2" borderId="1" xfId="1" applyNumberFormat="1" applyFont="1" applyFill="1" applyBorder="1" applyAlignment="1">
      <alignment horizontal="center" vertical="center" wrapText="1"/>
    </xf>
    <xf numFmtId="49" fontId="1" fillId="0" borderId="0" xfId="1" applyNumberFormat="1" applyBorder="1" applyAlignment="1">
      <alignment wrapText="1"/>
    </xf>
    <xf numFmtId="49" fontId="1" fillId="0" borderId="0" xfId="1" applyNumberFormat="1" applyAlignment="1">
      <alignment wrapText="1"/>
    </xf>
    <xf numFmtId="0" fontId="8" fillId="0" borderId="1" xfId="1" applyFont="1" applyBorder="1" applyAlignment="1">
      <alignment horizontal="left" vertical="top"/>
    </xf>
    <xf numFmtId="0" fontId="1" fillId="0" borderId="1" xfId="1" applyBorder="1" applyAlignment="1">
      <alignment horizontal="left" vertical="top" wrapText="1"/>
    </xf>
    <xf numFmtId="0" fontId="1" fillId="0" borderId="0" xfId="1" applyAlignment="1">
      <alignment horizontal="left" vertical="top"/>
    </xf>
    <xf numFmtId="0" fontId="8" fillId="2" borderId="1" xfId="1" applyFont="1" applyFill="1" applyBorder="1" applyAlignment="1">
      <alignment horizontal="left" vertical="top"/>
    </xf>
    <xf numFmtId="0" fontId="1" fillId="0" borderId="0" xfId="1" applyBorder="1" applyAlignment="1">
      <alignment horizontal="left" vertical="top"/>
    </xf>
    <xf numFmtId="0" fontId="8" fillId="0" borderId="5" xfId="1" applyFont="1" applyFill="1" applyBorder="1" applyAlignment="1"/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13" fillId="0" borderId="0" xfId="0" applyFont="1" applyAlignme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3" fontId="13" fillId="0" borderId="0" xfId="0" applyNumberFormat="1" applyFont="1" applyAlignment="1">
      <alignment horizontal="right"/>
    </xf>
    <xf numFmtId="3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13" fillId="9" borderId="0" xfId="0" applyFont="1" applyFill="1" applyAlignment="1">
      <alignment horizontal="left" vertical="top" wrapText="1"/>
    </xf>
    <xf numFmtId="49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13" fillId="9" borderId="0" xfId="0" applyFont="1" applyFill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2" fillId="8" borderId="1" xfId="0" applyFont="1" applyFill="1" applyBorder="1" applyAlignment="1"/>
    <xf numFmtId="0" fontId="10" fillId="8" borderId="1" xfId="0" applyFont="1" applyFill="1" applyBorder="1" applyAlignment="1">
      <alignment horizontal="left" vertical="top"/>
    </xf>
    <xf numFmtId="0" fontId="11" fillId="8" borderId="1" xfId="0" applyFont="1" applyFill="1" applyBorder="1" applyAlignment="1"/>
    <xf numFmtId="0" fontId="5" fillId="0" borderId="1" xfId="0" applyFont="1" applyFill="1" applyBorder="1" applyAlignment="1"/>
    <xf numFmtId="0" fontId="7" fillId="2" borderId="1" xfId="0" applyFont="1" applyFill="1" applyBorder="1" applyAlignment="1">
      <alignment horizontal="left" vertical="top"/>
    </xf>
    <xf numFmtId="0" fontId="15" fillId="8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/>
    <xf numFmtId="9" fontId="0" fillId="0" borderId="0" xfId="0" applyNumberFormat="1" applyFont="1" applyBorder="1" applyAlignment="1">
      <alignment wrapText="1"/>
    </xf>
    <xf numFmtId="9" fontId="6" fillId="0" borderId="0" xfId="0" applyNumberFormat="1" applyFont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10" borderId="0" xfId="0" applyFont="1" applyFill="1" applyBorder="1" applyAlignment="1">
      <alignment horizontal="center" vertical="center" wrapText="1"/>
    </xf>
    <xf numFmtId="0" fontId="22" fillId="10" borderId="0" xfId="0" applyFont="1" applyFill="1" applyBorder="1" applyAlignment="1"/>
    <xf numFmtId="0" fontId="13" fillId="0" borderId="0" xfId="0" applyFont="1" applyAlignment="1">
      <alignment wrapText="1"/>
    </xf>
    <xf numFmtId="0" fontId="0" fillId="0" borderId="9" xfId="0" applyFont="1" applyBorder="1" applyAlignment="1"/>
    <xf numFmtId="0" fontId="0" fillId="0" borderId="12" xfId="0" applyFont="1" applyBorder="1" applyAlignment="1"/>
    <xf numFmtId="0" fontId="13" fillId="0" borderId="0" xfId="0" applyFont="1" applyBorder="1" applyAlignment="1"/>
    <xf numFmtId="0" fontId="15" fillId="0" borderId="13" xfId="0" applyFont="1" applyBorder="1" applyAlignment="1"/>
    <xf numFmtId="0" fontId="13" fillId="0" borderId="12" xfId="0" applyFont="1" applyBorder="1" applyAlignment="1"/>
    <xf numFmtId="0" fontId="13" fillId="0" borderId="14" xfId="0" applyFont="1" applyBorder="1" applyAlignment="1"/>
    <xf numFmtId="0" fontId="13" fillId="0" borderId="15" xfId="0" applyFont="1" applyBorder="1" applyAlignment="1"/>
    <xf numFmtId="0" fontId="15" fillId="0" borderId="16" xfId="0" applyFont="1" applyBorder="1" applyAlignment="1"/>
    <xf numFmtId="0" fontId="0" fillId="0" borderId="15" xfId="0" applyFont="1" applyBorder="1" applyAlignment="1"/>
    <xf numFmtId="0" fontId="0" fillId="0" borderId="14" xfId="0" applyFont="1" applyBorder="1" applyAlignment="1"/>
    <xf numFmtId="0" fontId="8" fillId="3" borderId="0" xfId="1" applyFont="1" applyFill="1" applyAlignment="1">
      <alignment horizontal="center" vertical="center" wrapText="1"/>
    </xf>
    <xf numFmtId="49" fontId="8" fillId="0" borderId="6" xfId="1" applyNumberFormat="1" applyFont="1" applyBorder="1" applyAlignment="1">
      <alignment horizontal="center"/>
    </xf>
    <xf numFmtId="49" fontId="8" fillId="0" borderId="7" xfId="1" applyNumberFormat="1" applyFont="1" applyBorder="1" applyAlignment="1">
      <alignment horizontal="center"/>
    </xf>
    <xf numFmtId="0" fontId="8" fillId="3" borderId="5" xfId="1" applyFont="1" applyFill="1" applyBorder="1" applyAlignment="1">
      <alignment horizontal="center"/>
    </xf>
    <xf numFmtId="0" fontId="9" fillId="8" borderId="1" xfId="0" applyFont="1" applyFill="1" applyBorder="1" applyAlignment="1">
      <alignment horizontal="left" vertical="top"/>
    </xf>
    <xf numFmtId="0" fontId="19" fillId="8" borderId="8" xfId="0" applyFont="1" applyFill="1" applyBorder="1" applyAlignment="1">
      <alignment horizontal="center" vertical="center" textRotation="90" wrapText="1"/>
    </xf>
    <xf numFmtId="0" fontId="24" fillId="6" borderId="2" xfId="0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center" vertical="center"/>
    </xf>
    <xf numFmtId="0" fontId="24" fillId="6" borderId="3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 textRotation="90"/>
    </xf>
    <xf numFmtId="0" fontId="5" fillId="4" borderId="8" xfId="0" applyFont="1" applyFill="1" applyBorder="1" applyAlignment="1">
      <alignment horizontal="center" vertical="center" textRotation="90"/>
    </xf>
    <xf numFmtId="0" fontId="22" fillId="10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top" wrapText="1"/>
    </xf>
    <xf numFmtId="0" fontId="10" fillId="8" borderId="2" xfId="0" applyFont="1" applyFill="1" applyBorder="1" applyAlignment="1">
      <alignment horizontal="left" vertical="top"/>
    </xf>
    <xf numFmtId="0" fontId="10" fillId="8" borderId="3" xfId="0" applyFont="1" applyFill="1" applyBorder="1" applyAlignment="1">
      <alignment horizontal="left" vertical="top"/>
    </xf>
    <xf numFmtId="0" fontId="3" fillId="7" borderId="2" xfId="0" applyFont="1" applyFill="1" applyBorder="1" applyAlignment="1">
      <alignment horizontal="left" vertical="top"/>
    </xf>
    <xf numFmtId="0" fontId="3" fillId="7" borderId="3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2" fillId="7" borderId="2" xfId="0" applyFont="1" applyFill="1" applyBorder="1" applyAlignment="1">
      <alignment horizontal="left" vertical="top"/>
    </xf>
    <xf numFmtId="0" fontId="2" fillId="7" borderId="3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3" fillId="5" borderId="2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top"/>
    </xf>
    <xf numFmtId="0" fontId="11" fillId="2" borderId="3" xfId="0" applyFont="1" applyFill="1" applyBorder="1" applyAlignment="1">
      <alignment horizontal="left" vertical="top"/>
    </xf>
    <xf numFmtId="0" fontId="19" fillId="5" borderId="8" xfId="0" applyFont="1" applyFill="1" applyBorder="1" applyAlignment="1">
      <alignment horizontal="center" vertical="center" textRotation="90" wrapText="1"/>
    </xf>
    <xf numFmtId="0" fontId="20" fillId="2" borderId="8" xfId="0" applyFont="1" applyFill="1" applyBorder="1" applyAlignment="1">
      <alignment horizontal="center" vertical="center" textRotation="90"/>
    </xf>
    <xf numFmtId="0" fontId="24" fillId="2" borderId="2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164" fontId="24" fillId="7" borderId="1" xfId="0" applyNumberFormat="1" applyFont="1" applyFill="1" applyBorder="1" applyAlignment="1">
      <alignment horizontal="center" vertical="center"/>
    </xf>
    <xf numFmtId="164" fontId="24" fillId="4" borderId="1" xfId="0" applyNumberFormat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15" fillId="0" borderId="9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1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5" fillId="11" borderId="0" xfId="0" applyFont="1" applyFill="1" applyAlignment="1">
      <alignment horizontal="center" vertical="center"/>
    </xf>
    <xf numFmtId="0" fontId="0" fillId="11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5" workbookViewId="0">
      <selection activeCell="A24" sqref="A24"/>
    </sheetView>
  </sheetViews>
  <sheetFormatPr defaultColWidth="8.5703125" defaultRowHeight="14.25" x14ac:dyDescent="0.2"/>
  <cols>
    <col min="1" max="2" width="24.42578125" style="64" customWidth="1"/>
    <col min="3" max="3" width="28.140625" style="61" customWidth="1"/>
    <col min="4" max="4" width="23.5703125" style="49" customWidth="1"/>
    <col min="5" max="5" width="20.42578125" style="49" customWidth="1"/>
    <col min="6" max="16384" width="8.5703125" style="48"/>
  </cols>
  <sheetData>
    <row r="1" spans="1:5" ht="15" x14ac:dyDescent="0.25">
      <c r="A1" s="109" t="s">
        <v>32</v>
      </c>
      <c r="B1" s="109"/>
      <c r="C1" s="67"/>
    </row>
    <row r="2" spans="1:5" ht="15" x14ac:dyDescent="0.25">
      <c r="A2" s="62" t="s">
        <v>0</v>
      </c>
      <c r="B2" s="58" t="s">
        <v>33</v>
      </c>
      <c r="C2" s="48"/>
    </row>
    <row r="3" spans="1:5" ht="42.75" x14ac:dyDescent="0.2">
      <c r="A3" s="63" t="s">
        <v>34</v>
      </c>
      <c r="B3" s="56" t="s">
        <v>1</v>
      </c>
      <c r="C3" s="48"/>
    </row>
    <row r="4" spans="1:5" ht="28.5" x14ac:dyDescent="0.2">
      <c r="A4" s="57" t="s">
        <v>3</v>
      </c>
      <c r="B4" s="56" t="s">
        <v>4</v>
      </c>
      <c r="C4" s="48"/>
    </row>
    <row r="5" spans="1:5" ht="28.5" x14ac:dyDescent="0.2">
      <c r="A5" s="57" t="s">
        <v>5</v>
      </c>
      <c r="B5" s="56" t="s">
        <v>6</v>
      </c>
      <c r="C5" s="48"/>
    </row>
    <row r="6" spans="1:5" x14ac:dyDescent="0.2">
      <c r="A6" s="57" t="s">
        <v>35</v>
      </c>
      <c r="B6" s="56" t="s">
        <v>7</v>
      </c>
      <c r="C6" s="48"/>
    </row>
    <row r="8" spans="1:5" ht="53.1" customHeight="1" x14ac:dyDescent="0.2">
      <c r="A8" s="106" t="s">
        <v>36</v>
      </c>
      <c r="B8" s="106"/>
      <c r="C8" s="106"/>
      <c r="D8" s="55"/>
    </row>
    <row r="9" spans="1:5" s="53" customFormat="1" ht="63" customHeight="1" x14ac:dyDescent="0.2">
      <c r="A9" s="57"/>
      <c r="B9" s="57"/>
      <c r="C9" s="54" t="s">
        <v>2</v>
      </c>
      <c r="D9" s="54" t="s">
        <v>37</v>
      </c>
      <c r="E9" s="54" t="s">
        <v>38</v>
      </c>
    </row>
    <row r="10" spans="1:5" ht="30" x14ac:dyDescent="0.25">
      <c r="A10" s="62" t="s">
        <v>8</v>
      </c>
      <c r="B10" s="62"/>
      <c r="C10" s="58" t="s">
        <v>39</v>
      </c>
      <c r="D10" s="107" t="s">
        <v>40</v>
      </c>
      <c r="E10" s="108"/>
    </row>
    <row r="11" spans="1:5" x14ac:dyDescent="0.2">
      <c r="A11" s="64" t="s">
        <v>11</v>
      </c>
      <c r="C11" s="54" t="s">
        <v>47</v>
      </c>
      <c r="D11" s="52">
        <v>6</v>
      </c>
      <c r="E11" s="52" t="s">
        <v>41</v>
      </c>
    </row>
    <row r="12" spans="1:5" x14ac:dyDescent="0.2">
      <c r="A12" s="57" t="s">
        <v>18</v>
      </c>
      <c r="B12" s="57"/>
      <c r="C12" s="54" t="s">
        <v>42</v>
      </c>
      <c r="D12" s="52" t="s">
        <v>44</v>
      </c>
      <c r="E12" s="52" t="s">
        <v>43</v>
      </c>
    </row>
    <row r="13" spans="1:5" x14ac:dyDescent="0.2">
      <c r="A13" s="57" t="s">
        <v>19</v>
      </c>
      <c r="B13" s="57"/>
      <c r="C13" s="54" t="s">
        <v>42</v>
      </c>
      <c r="D13" s="52" t="s">
        <v>44</v>
      </c>
      <c r="E13" s="52" t="s">
        <v>44</v>
      </c>
    </row>
    <row r="14" spans="1:5" x14ac:dyDescent="0.2">
      <c r="A14" s="57" t="s">
        <v>45</v>
      </c>
      <c r="B14" s="57"/>
      <c r="C14" s="54" t="s">
        <v>42</v>
      </c>
      <c r="D14" s="52" t="s">
        <v>44</v>
      </c>
      <c r="E14" s="52" t="s">
        <v>44</v>
      </c>
    </row>
    <row r="15" spans="1:5" ht="15" x14ac:dyDescent="0.2">
      <c r="A15" s="65" t="s">
        <v>22</v>
      </c>
      <c r="B15" s="65"/>
      <c r="C15" s="59" t="s">
        <v>46</v>
      </c>
      <c r="D15" s="51" t="s">
        <v>24</v>
      </c>
      <c r="E15" s="51" t="s">
        <v>25</v>
      </c>
    </row>
    <row r="16" spans="1:5" x14ac:dyDescent="0.2">
      <c r="A16" s="66"/>
      <c r="B16" s="66"/>
      <c r="C16" s="60"/>
      <c r="D16" s="50"/>
      <c r="E16" s="50"/>
    </row>
    <row r="17" spans="1:5" x14ac:dyDescent="0.2">
      <c r="A17" s="66"/>
      <c r="B17" s="66"/>
      <c r="C17" s="60"/>
      <c r="D17" s="50"/>
      <c r="E17" s="50"/>
    </row>
  </sheetData>
  <mergeCells count="3">
    <mergeCell ref="A8:C8"/>
    <mergeCell ref="D10:E10"/>
    <mergeCell ref="A1:B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31"/>
  <sheetViews>
    <sheetView topLeftCell="E4" zoomScale="80" zoomScaleNormal="80" workbookViewId="0">
      <selection activeCell="H4" sqref="H4:H23"/>
    </sheetView>
  </sheetViews>
  <sheetFormatPr defaultColWidth="14.42578125" defaultRowHeight="15.75" customHeight="1" x14ac:dyDescent="0.2"/>
  <cols>
    <col min="1" max="1" width="17" style="5" customWidth="1"/>
    <col min="2" max="2" width="39.85546875" style="4" customWidth="1"/>
    <col min="3" max="3" width="24.85546875" style="4" customWidth="1"/>
    <col min="4" max="4" width="21.42578125" style="5" customWidth="1"/>
    <col min="5" max="5" width="20.5703125" style="4" customWidth="1"/>
    <col min="6" max="6" width="15.140625" style="35" customWidth="1"/>
    <col min="7" max="7" width="21.42578125" style="4" customWidth="1"/>
    <col min="8" max="8" width="20.5703125" style="4" customWidth="1"/>
    <col min="9" max="9" width="15.140625" style="31" customWidth="1"/>
    <col min="10" max="10" width="19.5703125" style="4" customWidth="1"/>
    <col min="11" max="11" width="17.85546875" style="4" customWidth="1"/>
    <col min="12" max="12" width="21.42578125" style="31" customWidth="1"/>
    <col min="13" max="13" width="28.42578125" style="46" customWidth="1"/>
    <col min="14" max="15" width="21.140625" style="44" customWidth="1"/>
    <col min="16" max="16" width="24.5703125" style="4" customWidth="1"/>
    <col min="17" max="16384" width="14.42578125" style="4"/>
  </cols>
  <sheetData>
    <row r="1" spans="1:25" ht="168.75" customHeight="1" x14ac:dyDescent="0.2">
      <c r="A1" s="126" t="s">
        <v>79</v>
      </c>
      <c r="B1" s="126"/>
      <c r="C1" s="126"/>
      <c r="D1" s="126"/>
      <c r="E1" s="126"/>
      <c r="F1" s="126"/>
      <c r="G1" s="126"/>
      <c r="H1" s="14"/>
      <c r="I1" s="14"/>
    </row>
    <row r="2" spans="1:25" s="11" customFormat="1" ht="59.45" customHeight="1" x14ac:dyDescent="0.2">
      <c r="A2" s="19"/>
      <c r="D2" s="123" t="s">
        <v>28</v>
      </c>
      <c r="E2" s="123"/>
      <c r="F2" s="123"/>
      <c r="G2" s="124" t="s">
        <v>29</v>
      </c>
      <c r="H2" s="125"/>
      <c r="I2" s="125"/>
      <c r="J2" s="122" t="s">
        <v>86</v>
      </c>
      <c r="K2" s="123"/>
      <c r="L2" s="123"/>
      <c r="M2" s="68"/>
      <c r="N2" s="69"/>
      <c r="O2" s="69"/>
    </row>
    <row r="3" spans="1:25" s="8" customFormat="1" ht="42.75" x14ac:dyDescent="0.2">
      <c r="A3" s="7"/>
      <c r="D3" s="36" t="s">
        <v>75</v>
      </c>
      <c r="E3" s="37" t="s">
        <v>27</v>
      </c>
      <c r="F3" s="38" t="s">
        <v>10</v>
      </c>
      <c r="G3" s="36" t="s">
        <v>75</v>
      </c>
      <c r="H3" s="37" t="s">
        <v>9</v>
      </c>
      <c r="I3" s="38" t="s">
        <v>10</v>
      </c>
      <c r="J3" s="36" t="s">
        <v>78</v>
      </c>
      <c r="K3" s="37" t="s">
        <v>77</v>
      </c>
      <c r="L3" s="39" t="s">
        <v>10</v>
      </c>
      <c r="M3" s="8" t="s">
        <v>80</v>
      </c>
      <c r="N3" s="90">
        <v>0.1</v>
      </c>
      <c r="O3" s="90"/>
      <c r="R3" s="28"/>
      <c r="S3" s="28"/>
      <c r="T3" s="28"/>
      <c r="U3" s="28"/>
      <c r="V3" s="28"/>
      <c r="W3" s="28"/>
      <c r="X3" s="28"/>
      <c r="Y3" s="28"/>
    </row>
    <row r="4" spans="1:25" ht="13.35" customHeight="1" x14ac:dyDescent="0.2">
      <c r="A4" s="146" t="s">
        <v>11</v>
      </c>
      <c r="B4" s="143" t="s">
        <v>12</v>
      </c>
      <c r="C4" s="2" t="s">
        <v>13</v>
      </c>
      <c r="D4" s="15">
        <v>2</v>
      </c>
      <c r="E4" s="112">
        <v>500</v>
      </c>
      <c r="F4" s="30">
        <f>D4*E4</f>
        <v>1000</v>
      </c>
      <c r="G4" s="15">
        <v>6</v>
      </c>
      <c r="H4" s="112">
        <f>E4*N3</f>
        <v>50</v>
      </c>
      <c r="I4" s="30">
        <f>G4*H4</f>
        <v>300</v>
      </c>
      <c r="J4" s="15"/>
      <c r="K4" s="121">
        <v>14</v>
      </c>
      <c r="L4" s="15"/>
      <c r="M4" s="46" t="s">
        <v>81</v>
      </c>
      <c r="N4" s="91">
        <v>0.05</v>
      </c>
      <c r="O4" s="91"/>
      <c r="R4" s="29"/>
      <c r="S4" s="29"/>
      <c r="T4" s="29"/>
      <c r="U4" s="29"/>
      <c r="V4" s="29"/>
      <c r="W4" s="29"/>
      <c r="X4" s="29"/>
      <c r="Y4" s="29"/>
    </row>
    <row r="5" spans="1:25" ht="18" customHeight="1" x14ac:dyDescent="0.2">
      <c r="A5" s="146"/>
      <c r="B5" s="144"/>
      <c r="C5" s="3" t="s">
        <v>30</v>
      </c>
      <c r="D5" s="15"/>
      <c r="E5" s="113"/>
      <c r="F5" s="30"/>
      <c r="G5" s="15"/>
      <c r="H5" s="113"/>
      <c r="I5" s="30"/>
      <c r="J5" s="15">
        <v>6</v>
      </c>
      <c r="K5" s="121"/>
      <c r="L5" s="15">
        <f>J5*K4</f>
        <v>84</v>
      </c>
      <c r="R5" s="29"/>
      <c r="S5" s="29"/>
      <c r="T5" s="29"/>
      <c r="U5" s="29"/>
      <c r="V5" s="29"/>
      <c r="W5" s="29"/>
      <c r="X5" s="29"/>
      <c r="Y5" s="29"/>
    </row>
    <row r="6" spans="1:25" ht="18" customHeight="1" x14ac:dyDescent="0.2">
      <c r="A6" s="146"/>
      <c r="B6" s="141" t="s">
        <v>16</v>
      </c>
      <c r="C6" s="2" t="s">
        <v>17</v>
      </c>
      <c r="D6" s="15">
        <v>2</v>
      </c>
      <c r="E6" s="113"/>
      <c r="F6" s="30">
        <f>D6*E4</f>
        <v>1000</v>
      </c>
      <c r="G6" s="15">
        <v>6</v>
      </c>
      <c r="H6" s="113"/>
      <c r="I6" s="30">
        <f>G6*H4</f>
        <v>300</v>
      </c>
      <c r="J6" s="40"/>
      <c r="K6" s="121"/>
      <c r="L6" s="15"/>
      <c r="M6" s="4" t="s">
        <v>82</v>
      </c>
      <c r="N6" s="4">
        <v>1</v>
      </c>
      <c r="O6" s="4"/>
      <c r="R6" s="29"/>
      <c r="S6" s="29"/>
      <c r="T6" s="29"/>
      <c r="U6" s="29"/>
      <c r="V6" s="29"/>
      <c r="W6" s="29"/>
      <c r="X6" s="29"/>
      <c r="Y6" s="29"/>
    </row>
    <row r="7" spans="1:25" ht="18" customHeight="1" x14ac:dyDescent="0.2">
      <c r="A7" s="146"/>
      <c r="B7" s="142"/>
      <c r="C7" s="3" t="s">
        <v>76</v>
      </c>
      <c r="D7" s="15"/>
      <c r="E7" s="113"/>
      <c r="F7" s="30"/>
      <c r="G7" s="15"/>
      <c r="H7" s="113"/>
      <c r="I7" s="30"/>
      <c r="J7" s="40">
        <v>6</v>
      </c>
      <c r="K7" s="121"/>
      <c r="L7" s="15">
        <f>J7*K4</f>
        <v>84</v>
      </c>
      <c r="M7" s="4" t="s">
        <v>11</v>
      </c>
      <c r="N7" s="4">
        <v>2</v>
      </c>
      <c r="O7" s="4"/>
      <c r="R7" s="29"/>
      <c r="S7" s="29"/>
      <c r="T7" s="29"/>
      <c r="U7" s="29"/>
      <c r="V7" s="29"/>
      <c r="W7" s="29"/>
      <c r="X7" s="29"/>
      <c r="Y7" s="29"/>
    </row>
    <row r="8" spans="1:25" ht="23.1" customHeight="1" x14ac:dyDescent="0.2">
      <c r="A8" s="146"/>
      <c r="B8" s="86" t="s">
        <v>21</v>
      </c>
      <c r="C8" s="2" t="s">
        <v>23</v>
      </c>
      <c r="D8" s="15">
        <v>2</v>
      </c>
      <c r="E8" s="113"/>
      <c r="F8" s="30">
        <f>D8*E4</f>
        <v>1000</v>
      </c>
      <c r="G8" s="15">
        <v>6</v>
      </c>
      <c r="H8" s="113"/>
      <c r="I8" s="30">
        <f>G8*H4</f>
        <v>300</v>
      </c>
      <c r="J8" s="15">
        <v>12</v>
      </c>
      <c r="K8" s="121"/>
      <c r="L8" s="15">
        <f>J8*K4</f>
        <v>168</v>
      </c>
      <c r="M8" s="4"/>
      <c r="N8" s="4"/>
      <c r="O8" s="4"/>
      <c r="R8" s="29"/>
      <c r="S8" s="29"/>
      <c r="T8" s="29"/>
      <c r="U8" s="29"/>
      <c r="V8" s="29"/>
      <c r="W8" s="29"/>
      <c r="X8" s="29"/>
      <c r="Y8" s="29"/>
    </row>
    <row r="9" spans="1:25" s="13" customFormat="1" ht="15.6" customHeight="1" x14ac:dyDescent="0.2">
      <c r="A9" s="115" t="s">
        <v>18</v>
      </c>
      <c r="B9" s="133" t="s">
        <v>12</v>
      </c>
      <c r="C9" s="16" t="s">
        <v>13</v>
      </c>
      <c r="D9" s="18">
        <v>1</v>
      </c>
      <c r="E9" s="113"/>
      <c r="F9" s="32">
        <f>D9*E4</f>
        <v>500</v>
      </c>
      <c r="G9" s="18">
        <v>3</v>
      </c>
      <c r="H9" s="113"/>
      <c r="I9" s="32">
        <f>G9*H4</f>
        <v>150</v>
      </c>
      <c r="J9" s="18"/>
      <c r="K9" s="118">
        <v>1</v>
      </c>
      <c r="L9" s="18"/>
      <c r="M9" s="85"/>
      <c r="N9" s="45"/>
      <c r="O9" s="92"/>
      <c r="P9" s="29"/>
      <c r="Q9" s="29"/>
      <c r="R9" s="29"/>
      <c r="S9" s="29"/>
      <c r="T9" s="29"/>
      <c r="U9" s="29"/>
      <c r="V9" s="29"/>
      <c r="W9" s="29"/>
      <c r="X9" s="29"/>
      <c r="Y9" s="29"/>
    </row>
    <row r="10" spans="1:25" s="13" customFormat="1" ht="15.6" customHeight="1" x14ac:dyDescent="0.2">
      <c r="A10" s="115"/>
      <c r="B10" s="134"/>
      <c r="C10" s="16" t="s">
        <v>14</v>
      </c>
      <c r="D10" s="18"/>
      <c r="E10" s="113"/>
      <c r="F10" s="32"/>
      <c r="G10" s="18"/>
      <c r="H10" s="113"/>
      <c r="I10" s="32"/>
      <c r="J10" s="18">
        <v>6</v>
      </c>
      <c r="K10" s="118"/>
      <c r="L10" s="18">
        <f>J10*K9</f>
        <v>6</v>
      </c>
      <c r="M10" s="85"/>
      <c r="N10" s="45"/>
      <c r="O10" s="92"/>
      <c r="P10" s="29"/>
      <c r="Q10" s="29"/>
      <c r="R10" s="29"/>
      <c r="S10" s="29"/>
      <c r="T10" s="29"/>
      <c r="U10" s="29"/>
      <c r="V10" s="29"/>
      <c r="W10" s="29"/>
      <c r="X10" s="29"/>
      <c r="Y10" s="29"/>
    </row>
    <row r="11" spans="1:25" s="13" customFormat="1" ht="15.6" customHeight="1" x14ac:dyDescent="0.2">
      <c r="A11" s="115"/>
      <c r="B11" s="129" t="s">
        <v>16</v>
      </c>
      <c r="C11" s="16" t="s">
        <v>17</v>
      </c>
      <c r="D11" s="18">
        <v>1</v>
      </c>
      <c r="E11" s="113"/>
      <c r="F11" s="32">
        <f>D11*E4</f>
        <v>500</v>
      </c>
      <c r="G11" s="18">
        <v>3</v>
      </c>
      <c r="H11" s="113"/>
      <c r="I11" s="32">
        <f>G11*H4</f>
        <v>150</v>
      </c>
      <c r="J11" s="41"/>
      <c r="K11" s="118"/>
      <c r="L11" s="18"/>
      <c r="M11" s="85"/>
      <c r="N11" s="45"/>
      <c r="O11" s="92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5" s="13" customFormat="1" ht="15.6" customHeight="1" x14ac:dyDescent="0.2">
      <c r="A12" s="115"/>
      <c r="B12" s="130"/>
      <c r="C12" s="16" t="s">
        <v>20</v>
      </c>
      <c r="D12" s="18"/>
      <c r="E12" s="113"/>
      <c r="F12" s="32"/>
      <c r="G12" s="18"/>
      <c r="H12" s="113"/>
      <c r="I12" s="32"/>
      <c r="J12" s="41">
        <v>6</v>
      </c>
      <c r="K12" s="118"/>
      <c r="L12" s="18">
        <f>J12*K9</f>
        <v>6</v>
      </c>
      <c r="M12" s="85"/>
      <c r="N12" s="45"/>
      <c r="O12" s="92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spans="1:25" s="13" customFormat="1" ht="18" customHeight="1" x14ac:dyDescent="0.2">
      <c r="A13" s="115"/>
      <c r="B13" s="17" t="s">
        <v>21</v>
      </c>
      <c r="C13" s="16" t="s">
        <v>23</v>
      </c>
      <c r="D13" s="18">
        <v>1</v>
      </c>
      <c r="E13" s="113"/>
      <c r="F13" s="32">
        <f>D13*E4</f>
        <v>500</v>
      </c>
      <c r="G13" s="18">
        <v>3</v>
      </c>
      <c r="H13" s="113"/>
      <c r="I13" s="32">
        <f>G13*H4</f>
        <v>150</v>
      </c>
      <c r="J13" s="18">
        <v>12</v>
      </c>
      <c r="K13" s="118"/>
      <c r="L13" s="18">
        <f>J13*K9</f>
        <v>12</v>
      </c>
      <c r="M13" s="85"/>
      <c r="N13" s="45"/>
      <c r="O13" s="92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spans="1:25" s="11" customFormat="1" ht="15.6" customHeight="1" x14ac:dyDescent="0.2">
      <c r="A14" s="116" t="s">
        <v>19</v>
      </c>
      <c r="B14" s="135" t="s">
        <v>12</v>
      </c>
      <c r="C14" s="20" t="s">
        <v>13</v>
      </c>
      <c r="D14" s="21">
        <v>1</v>
      </c>
      <c r="E14" s="113"/>
      <c r="F14" s="33">
        <f>D14*E4</f>
        <v>500</v>
      </c>
      <c r="G14" s="21">
        <v>3</v>
      </c>
      <c r="H14" s="113"/>
      <c r="I14" s="33">
        <f>G14*H4</f>
        <v>150</v>
      </c>
      <c r="J14" s="21"/>
      <c r="K14" s="119">
        <v>2</v>
      </c>
      <c r="L14" s="21"/>
      <c r="M14" s="85"/>
      <c r="N14" s="45"/>
      <c r="O14" s="92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5" s="11" customFormat="1" ht="15.6" customHeight="1" x14ac:dyDescent="0.2">
      <c r="A15" s="116"/>
      <c r="B15" s="136"/>
      <c r="C15" s="20" t="s">
        <v>14</v>
      </c>
      <c r="D15" s="21"/>
      <c r="E15" s="113"/>
      <c r="F15" s="33"/>
      <c r="G15" s="21"/>
      <c r="H15" s="113"/>
      <c r="I15" s="33"/>
      <c r="J15" s="21">
        <v>6</v>
      </c>
      <c r="K15" s="119"/>
      <c r="L15" s="21">
        <f>J15*K14</f>
        <v>12</v>
      </c>
      <c r="M15" s="85"/>
      <c r="N15" s="45"/>
      <c r="O15" s="92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5" s="11" customFormat="1" ht="15.6" customHeight="1" x14ac:dyDescent="0.2">
      <c r="A16" s="116"/>
      <c r="B16" s="131" t="s">
        <v>16</v>
      </c>
      <c r="C16" s="20" t="s">
        <v>17</v>
      </c>
      <c r="D16" s="21">
        <v>1</v>
      </c>
      <c r="E16" s="113"/>
      <c r="F16" s="33">
        <f>D16*E4</f>
        <v>500</v>
      </c>
      <c r="G16" s="21">
        <v>3</v>
      </c>
      <c r="H16" s="113"/>
      <c r="I16" s="33">
        <f>G16*H4</f>
        <v>150</v>
      </c>
      <c r="J16" s="42"/>
      <c r="K16" s="119"/>
      <c r="L16" s="21"/>
      <c r="M16" s="85"/>
      <c r="N16" s="45"/>
      <c r="O16" s="92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5" s="11" customFormat="1" ht="15.6" customHeight="1" x14ac:dyDescent="0.2">
      <c r="A17" s="116"/>
      <c r="B17" s="132"/>
      <c r="C17" s="20" t="s">
        <v>20</v>
      </c>
      <c r="D17" s="21"/>
      <c r="E17" s="113"/>
      <c r="F17" s="33"/>
      <c r="G17" s="21"/>
      <c r="H17" s="113"/>
      <c r="I17" s="33"/>
      <c r="J17" s="42">
        <v>6</v>
      </c>
      <c r="K17" s="119"/>
      <c r="L17" s="21">
        <f>J17*K14</f>
        <v>12</v>
      </c>
      <c r="M17" s="85"/>
      <c r="N17" s="45"/>
      <c r="O17" s="92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 s="11" customFormat="1" ht="23.85" customHeight="1" x14ac:dyDescent="0.2">
      <c r="A18" s="116"/>
      <c r="B18" s="22" t="s">
        <v>21</v>
      </c>
      <c r="C18" s="20" t="s">
        <v>23</v>
      </c>
      <c r="D18" s="21">
        <v>1</v>
      </c>
      <c r="E18" s="113"/>
      <c r="F18" s="33">
        <f>D18*E4</f>
        <v>500</v>
      </c>
      <c r="G18" s="21">
        <v>3</v>
      </c>
      <c r="H18" s="113"/>
      <c r="I18" s="33">
        <f>G18*H4</f>
        <v>150</v>
      </c>
      <c r="J18" s="21">
        <v>12</v>
      </c>
      <c r="K18" s="119"/>
      <c r="L18" s="21">
        <f>J18*K14</f>
        <v>24</v>
      </c>
      <c r="M18" s="85"/>
      <c r="N18" s="45"/>
      <c r="O18" s="92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 s="12" customFormat="1" ht="12.6" customHeight="1" x14ac:dyDescent="0.2">
      <c r="A19" s="145" t="s">
        <v>26</v>
      </c>
      <c r="B19" s="137" t="s">
        <v>12</v>
      </c>
      <c r="C19" s="23" t="s">
        <v>13</v>
      </c>
      <c r="D19" s="24">
        <v>1</v>
      </c>
      <c r="E19" s="113"/>
      <c r="F19" s="34">
        <f>D19*E4</f>
        <v>500</v>
      </c>
      <c r="G19" s="24">
        <v>3</v>
      </c>
      <c r="H19" s="113"/>
      <c r="I19" s="34">
        <f>G19*H4</f>
        <v>150</v>
      </c>
      <c r="J19" s="24"/>
      <c r="K19" s="120">
        <v>1</v>
      </c>
      <c r="L19" s="24"/>
      <c r="M19" s="85"/>
      <c r="N19" s="45"/>
      <c r="O19" s="92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 s="12" customFormat="1" ht="15.6" customHeight="1" x14ac:dyDescent="0.2">
      <c r="A20" s="145"/>
      <c r="B20" s="138"/>
      <c r="C20" s="23" t="s">
        <v>14</v>
      </c>
      <c r="D20" s="24"/>
      <c r="E20" s="113"/>
      <c r="F20" s="34"/>
      <c r="G20" s="24"/>
      <c r="H20" s="113"/>
      <c r="I20" s="34"/>
      <c r="J20" s="24">
        <v>6</v>
      </c>
      <c r="K20" s="120"/>
      <c r="L20" s="24">
        <f>J20*K19</f>
        <v>6</v>
      </c>
      <c r="M20" s="85"/>
      <c r="N20" s="45"/>
      <c r="O20" s="92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 s="12" customFormat="1" ht="15.6" customHeight="1" x14ac:dyDescent="0.2">
      <c r="A21" s="145"/>
      <c r="B21" s="139" t="s">
        <v>16</v>
      </c>
      <c r="C21" s="23" t="s">
        <v>17</v>
      </c>
      <c r="D21" s="24">
        <v>1</v>
      </c>
      <c r="E21" s="113"/>
      <c r="F21" s="34">
        <f>D21*E4</f>
        <v>500</v>
      </c>
      <c r="G21" s="24">
        <v>3</v>
      </c>
      <c r="H21" s="113"/>
      <c r="I21" s="34">
        <f>G21*H4</f>
        <v>150</v>
      </c>
      <c r="J21" s="43"/>
      <c r="K21" s="120"/>
      <c r="L21" s="24"/>
      <c r="M21" s="85"/>
      <c r="N21" s="45"/>
      <c r="O21" s="92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 s="12" customFormat="1" ht="17.100000000000001" customHeight="1" x14ac:dyDescent="0.2">
      <c r="A22" s="145"/>
      <c r="B22" s="140"/>
      <c r="C22" s="23" t="s">
        <v>20</v>
      </c>
      <c r="D22" s="24"/>
      <c r="E22" s="113"/>
      <c r="F22" s="34"/>
      <c r="G22" s="24"/>
      <c r="H22" s="113"/>
      <c r="I22" s="34"/>
      <c r="J22" s="43">
        <v>6</v>
      </c>
      <c r="K22" s="120"/>
      <c r="L22" s="24">
        <f>J22*K19</f>
        <v>6</v>
      </c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 s="12" customFormat="1" ht="17.850000000000001" customHeight="1" x14ac:dyDescent="0.2">
      <c r="A23" s="145"/>
      <c r="B23" s="25" t="s">
        <v>21</v>
      </c>
      <c r="C23" s="23" t="s">
        <v>23</v>
      </c>
      <c r="D23" s="24">
        <v>1</v>
      </c>
      <c r="E23" s="114"/>
      <c r="F23" s="34">
        <f>D23*E4</f>
        <v>500</v>
      </c>
      <c r="G23" s="24">
        <v>3</v>
      </c>
      <c r="H23" s="114"/>
      <c r="I23" s="34">
        <f>G23*H4</f>
        <v>150</v>
      </c>
      <c r="J23" s="24">
        <v>12</v>
      </c>
      <c r="K23" s="120"/>
      <c r="L23" s="24">
        <f>J23*K19</f>
        <v>12</v>
      </c>
      <c r="M23" s="117" t="s">
        <v>31</v>
      </c>
      <c r="N23" s="117"/>
      <c r="O23" s="93"/>
      <c r="P23" s="29"/>
      <c r="Q23" s="29"/>
      <c r="R23" s="29"/>
      <c r="S23" s="29"/>
      <c r="T23" s="29"/>
      <c r="U23" s="29"/>
      <c r="V23" s="29"/>
      <c r="W23" s="29"/>
      <c r="X23" s="29"/>
      <c r="Y23" s="29"/>
    </row>
    <row r="24" spans="1:25" s="27" customFormat="1" ht="15.6" customHeight="1" x14ac:dyDescent="0.25">
      <c r="A24" s="111" t="s">
        <v>10</v>
      </c>
      <c r="B24" s="110" t="s">
        <v>12</v>
      </c>
      <c r="C24" s="82" t="s">
        <v>13</v>
      </c>
      <c r="D24" s="88">
        <f>D4+D9+D14+D19</f>
        <v>5</v>
      </c>
      <c r="E24" s="89"/>
      <c r="F24" s="87">
        <f>SUM(F4+F9+F14+F19)</f>
        <v>2500</v>
      </c>
      <c r="G24" s="87">
        <f>G4+G9+G14+G19</f>
        <v>15</v>
      </c>
      <c r="H24" s="87"/>
      <c r="I24" s="87">
        <f>SUM(I4+I9+I14+I19)</f>
        <v>750</v>
      </c>
      <c r="J24" s="87">
        <f>J4+J9+J14+J19</f>
        <v>0</v>
      </c>
      <c r="K24" s="87"/>
      <c r="L24" s="87">
        <f>SUM(L4+L9+L14+L19)</f>
        <v>0</v>
      </c>
      <c r="M24" s="47" t="s">
        <v>13</v>
      </c>
      <c r="N24" s="47">
        <f>SUM(F24+I24+L24)</f>
        <v>3250</v>
      </c>
      <c r="O24" s="94"/>
    </row>
    <row r="25" spans="1:25" s="27" customFormat="1" ht="18" x14ac:dyDescent="0.25">
      <c r="A25" s="111"/>
      <c r="B25" s="110"/>
      <c r="C25" s="84" t="s">
        <v>14</v>
      </c>
      <c r="D25" s="88">
        <f>D5+D10+D15+D20</f>
        <v>0</v>
      </c>
      <c r="E25" s="26"/>
      <c r="F25" s="87">
        <f>SUM(F5+F10+F15+F20)</f>
        <v>0</v>
      </c>
      <c r="G25" s="87">
        <f>G5+G10+G15+G20</f>
        <v>0</v>
      </c>
      <c r="H25" s="87"/>
      <c r="I25" s="87">
        <f>SUM(I5+I10+I15+I20)</f>
        <v>0</v>
      </c>
      <c r="J25" s="87">
        <f>J5+J10+J15+J20</f>
        <v>24</v>
      </c>
      <c r="K25" s="87"/>
      <c r="L25" s="87">
        <f>SUM(L5+L10+L15+L20)</f>
        <v>108</v>
      </c>
      <c r="M25" s="47" t="s">
        <v>14</v>
      </c>
      <c r="N25" s="47">
        <f>SUM(F25+I25+L25)</f>
        <v>108</v>
      </c>
      <c r="O25" s="94"/>
    </row>
    <row r="26" spans="1:25" s="27" customFormat="1" ht="18" x14ac:dyDescent="0.25">
      <c r="A26" s="111"/>
      <c r="B26" s="127" t="s">
        <v>16</v>
      </c>
      <c r="C26" s="82" t="s">
        <v>17</v>
      </c>
      <c r="D26" s="88">
        <f>D6+D11+D16+D21</f>
        <v>5</v>
      </c>
      <c r="E26" s="26"/>
      <c r="F26" s="87">
        <f>SUM(F6+F11+F16+F21)</f>
        <v>2500</v>
      </c>
      <c r="G26" s="87">
        <f>G6+G11+G16+G21</f>
        <v>15</v>
      </c>
      <c r="H26" s="87"/>
      <c r="I26" s="87">
        <f>SUM(I6+I11+I16+I21)</f>
        <v>750</v>
      </c>
      <c r="J26" s="87">
        <f>J6+J11+J16+J21</f>
        <v>0</v>
      </c>
      <c r="K26" s="87"/>
      <c r="L26" s="87">
        <f>SUM(L6+L11+L16+L21)</f>
        <v>0</v>
      </c>
      <c r="M26" s="47" t="s">
        <v>17</v>
      </c>
      <c r="N26" s="47">
        <f>SUM(F26+I26+L26)</f>
        <v>3250</v>
      </c>
      <c r="O26" s="94"/>
    </row>
    <row r="27" spans="1:25" s="27" customFormat="1" ht="18" x14ac:dyDescent="0.25">
      <c r="A27" s="111"/>
      <c r="B27" s="128"/>
      <c r="C27" s="84" t="s">
        <v>20</v>
      </c>
      <c r="D27" s="88">
        <f>D7+D12+D17+D22</f>
        <v>0</v>
      </c>
      <c r="E27" s="26"/>
      <c r="F27" s="87">
        <f>SUM(F7+F12+F17+F22)</f>
        <v>0</v>
      </c>
      <c r="G27" s="87">
        <f>G7+G12+G17+G22</f>
        <v>0</v>
      </c>
      <c r="H27" s="87"/>
      <c r="I27" s="87">
        <f>SUM(I7+I12+I17+I22)</f>
        <v>0</v>
      </c>
      <c r="J27" s="87">
        <f>J7+J12+J17+J22</f>
        <v>24</v>
      </c>
      <c r="K27" s="87"/>
      <c r="L27" s="87">
        <f>SUM(L7+L12+L17+L22)</f>
        <v>108</v>
      </c>
      <c r="M27" s="47" t="s">
        <v>20</v>
      </c>
      <c r="N27" s="47">
        <f>SUM(F27+I27+L27)</f>
        <v>108</v>
      </c>
      <c r="O27" s="94"/>
    </row>
    <row r="28" spans="1:25" s="27" customFormat="1" ht="18" x14ac:dyDescent="0.25">
      <c r="A28" s="111"/>
      <c r="B28" s="83" t="s">
        <v>21</v>
      </c>
      <c r="C28" s="82" t="s">
        <v>23</v>
      </c>
      <c r="D28" s="88">
        <f>D8+D13+D18+D23</f>
        <v>5</v>
      </c>
      <c r="E28" s="26"/>
      <c r="F28" s="87">
        <f>SUM(F8+F13+F18+F23)</f>
        <v>2500</v>
      </c>
      <c r="G28" s="87">
        <f>G8+G13+G18+G23</f>
        <v>15</v>
      </c>
      <c r="H28" s="87"/>
      <c r="I28" s="87">
        <f>SUM(I8+I13+I18+I23)</f>
        <v>750</v>
      </c>
      <c r="J28" s="87">
        <f>J8+J13+J18+J23</f>
        <v>48</v>
      </c>
      <c r="K28" s="87"/>
      <c r="L28" s="87">
        <f>SUM(L8+L13+L18+L23)</f>
        <v>216</v>
      </c>
      <c r="M28" s="47" t="s">
        <v>23</v>
      </c>
      <c r="N28" s="47">
        <f>SUM(F28+I28+L28)</f>
        <v>3466</v>
      </c>
      <c r="O28" s="94"/>
    </row>
    <row r="29" spans="1:25" ht="15" x14ac:dyDescent="0.2">
      <c r="B29" s="81"/>
      <c r="C29" s="6"/>
      <c r="J29" s="9"/>
    </row>
    <row r="30" spans="1:25" ht="15" x14ac:dyDescent="0.2">
      <c r="B30" s="81"/>
      <c r="C30" s="6"/>
      <c r="J30" s="9"/>
    </row>
    <row r="31" spans="1:25" ht="15" x14ac:dyDescent="0.2">
      <c r="B31" s="10"/>
      <c r="C31" s="6"/>
    </row>
  </sheetData>
  <mergeCells count="26">
    <mergeCell ref="J2:L2"/>
    <mergeCell ref="G2:I2"/>
    <mergeCell ref="A1:G1"/>
    <mergeCell ref="B26:B27"/>
    <mergeCell ref="B11:B12"/>
    <mergeCell ref="B16:B17"/>
    <mergeCell ref="B9:B10"/>
    <mergeCell ref="B14:B15"/>
    <mergeCell ref="B19:B20"/>
    <mergeCell ref="B21:B22"/>
    <mergeCell ref="B6:B7"/>
    <mergeCell ref="B4:B5"/>
    <mergeCell ref="D2:F2"/>
    <mergeCell ref="H4:H23"/>
    <mergeCell ref="A19:A23"/>
    <mergeCell ref="A4:A8"/>
    <mergeCell ref="M23:N23"/>
    <mergeCell ref="K9:K13"/>
    <mergeCell ref="K14:K18"/>
    <mergeCell ref="K19:K23"/>
    <mergeCell ref="K4:K8"/>
    <mergeCell ref="B24:B25"/>
    <mergeCell ref="A24:A28"/>
    <mergeCell ref="E4:E23"/>
    <mergeCell ref="A9:A13"/>
    <mergeCell ref="A14:A18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topLeftCell="C2" zoomScale="70" zoomScaleNormal="70" workbookViewId="0">
      <selection activeCell="I32" sqref="I32"/>
    </sheetView>
  </sheetViews>
  <sheetFormatPr defaultColWidth="14.42578125" defaultRowHeight="15" x14ac:dyDescent="0.2"/>
  <cols>
    <col min="1" max="1" width="17" style="5" customWidth="1"/>
    <col min="2" max="2" width="39.85546875" style="4" customWidth="1"/>
    <col min="3" max="3" width="24.85546875" style="4" customWidth="1"/>
    <col min="4" max="4" width="21.42578125" style="5" customWidth="1"/>
    <col min="5" max="5" width="20.5703125" style="4" customWidth="1"/>
    <col min="6" max="6" width="15.140625" style="35" customWidth="1"/>
    <col min="7" max="7" width="21.42578125" style="4" customWidth="1"/>
    <col min="8" max="8" width="20.5703125" style="4" customWidth="1"/>
    <col min="9" max="9" width="15.140625" style="31" customWidth="1"/>
    <col min="10" max="10" width="19.5703125" style="4" customWidth="1"/>
    <col min="11" max="11" width="17.85546875" style="4" customWidth="1"/>
    <col min="12" max="12" width="21.42578125" style="31" customWidth="1"/>
    <col min="13" max="13" width="28.42578125" style="46" customWidth="1"/>
    <col min="14" max="15" width="21.140625" style="44" customWidth="1"/>
    <col min="16" max="16" width="24.5703125" style="4" customWidth="1"/>
    <col min="17" max="16384" width="14.42578125" style="4"/>
  </cols>
  <sheetData>
    <row r="1" spans="1:25" ht="168.75" customHeight="1" x14ac:dyDescent="0.2">
      <c r="A1" s="126" t="s">
        <v>79</v>
      </c>
      <c r="B1" s="126"/>
      <c r="C1" s="126"/>
      <c r="D1" s="126"/>
      <c r="E1" s="126"/>
      <c r="F1" s="126"/>
      <c r="G1" s="126"/>
      <c r="H1" s="14"/>
      <c r="I1" s="14"/>
    </row>
    <row r="2" spans="1:25" s="11" customFormat="1" ht="90" customHeight="1" x14ac:dyDescent="0.2">
      <c r="A2" s="19"/>
      <c r="D2" s="123" t="s">
        <v>28</v>
      </c>
      <c r="E2" s="123"/>
      <c r="F2" s="123"/>
      <c r="G2" s="124" t="s">
        <v>29</v>
      </c>
      <c r="H2" s="125"/>
      <c r="I2" s="125"/>
      <c r="J2" s="122" t="s">
        <v>84</v>
      </c>
      <c r="K2" s="123"/>
      <c r="L2" s="123"/>
      <c r="M2" s="68"/>
      <c r="N2" s="69"/>
      <c r="O2" s="69"/>
    </row>
    <row r="3" spans="1:25" s="8" customFormat="1" ht="68.45" customHeight="1" x14ac:dyDescent="0.2">
      <c r="A3" s="7"/>
      <c r="D3" s="36" t="s">
        <v>75</v>
      </c>
      <c r="E3" s="37" t="s">
        <v>27</v>
      </c>
      <c r="F3" s="38" t="s">
        <v>10</v>
      </c>
      <c r="G3" s="36" t="s">
        <v>75</v>
      </c>
      <c r="H3" s="37" t="s">
        <v>9</v>
      </c>
      <c r="I3" s="38" t="s">
        <v>10</v>
      </c>
      <c r="J3" s="36" t="s">
        <v>83</v>
      </c>
      <c r="K3" s="37" t="s">
        <v>9</v>
      </c>
      <c r="L3" s="39" t="s">
        <v>10</v>
      </c>
      <c r="M3" s="8" t="s">
        <v>80</v>
      </c>
      <c r="N3" s="90">
        <v>0.1</v>
      </c>
      <c r="O3" s="90"/>
      <c r="R3" s="28"/>
      <c r="S3" s="28"/>
      <c r="T3" s="28"/>
      <c r="U3" s="28"/>
      <c r="V3" s="28"/>
      <c r="W3" s="28"/>
      <c r="X3" s="28"/>
      <c r="Y3" s="28"/>
    </row>
    <row r="4" spans="1:25" ht="13.35" customHeight="1" x14ac:dyDescent="0.2">
      <c r="A4" s="146" t="s">
        <v>11</v>
      </c>
      <c r="B4" s="143" t="s">
        <v>12</v>
      </c>
      <c r="C4" s="2" t="s">
        <v>13</v>
      </c>
      <c r="D4" s="15">
        <v>2</v>
      </c>
      <c r="E4" s="112">
        <v>500</v>
      </c>
      <c r="F4" s="30">
        <f>D4*E4</f>
        <v>1000</v>
      </c>
      <c r="G4" s="15">
        <v>6</v>
      </c>
      <c r="H4" s="112">
        <f>E4*N3</f>
        <v>50</v>
      </c>
      <c r="I4" s="30">
        <f>G4*H4</f>
        <v>300</v>
      </c>
      <c r="J4" s="15">
        <v>6</v>
      </c>
      <c r="K4" s="147">
        <f>E4*N4</f>
        <v>25</v>
      </c>
      <c r="L4" s="15">
        <f>J4*K4</f>
        <v>150</v>
      </c>
      <c r="M4" s="46" t="s">
        <v>81</v>
      </c>
      <c r="N4" s="91">
        <v>0.05</v>
      </c>
      <c r="O4" s="91"/>
      <c r="R4" s="29"/>
      <c r="S4" s="29"/>
      <c r="T4" s="29"/>
      <c r="U4" s="29"/>
      <c r="V4" s="29"/>
      <c r="W4" s="29"/>
      <c r="X4" s="29"/>
      <c r="Y4" s="29"/>
    </row>
    <row r="5" spans="1:25" ht="18" customHeight="1" x14ac:dyDescent="0.2">
      <c r="A5" s="146"/>
      <c r="B5" s="144"/>
      <c r="C5" s="3" t="s">
        <v>30</v>
      </c>
      <c r="D5" s="15"/>
      <c r="E5" s="113"/>
      <c r="F5" s="30"/>
      <c r="G5" s="15"/>
      <c r="H5" s="113"/>
      <c r="I5" s="30"/>
      <c r="J5" s="15">
        <v>6</v>
      </c>
      <c r="K5" s="148"/>
      <c r="L5" s="15">
        <f>J5*K4</f>
        <v>150</v>
      </c>
      <c r="R5" s="29"/>
      <c r="S5" s="29"/>
      <c r="T5" s="29"/>
      <c r="U5" s="29"/>
      <c r="V5" s="29"/>
      <c r="W5" s="29"/>
      <c r="X5" s="29"/>
      <c r="Y5" s="29"/>
    </row>
    <row r="6" spans="1:25" ht="18" customHeight="1" x14ac:dyDescent="0.2">
      <c r="A6" s="146"/>
      <c r="B6" s="141" t="s">
        <v>16</v>
      </c>
      <c r="C6" s="2" t="s">
        <v>17</v>
      </c>
      <c r="D6" s="15">
        <v>2</v>
      </c>
      <c r="E6" s="113"/>
      <c r="F6" s="30">
        <f>D6*E4</f>
        <v>1000</v>
      </c>
      <c r="G6" s="15">
        <v>6</v>
      </c>
      <c r="H6" s="113"/>
      <c r="I6" s="30">
        <f>G6*H4</f>
        <v>300</v>
      </c>
      <c r="J6" s="40"/>
      <c r="K6" s="148"/>
      <c r="L6" s="15"/>
      <c r="M6" s="4"/>
      <c r="N6" s="4"/>
      <c r="O6" s="4"/>
      <c r="R6" s="29"/>
      <c r="S6" s="29"/>
      <c r="T6" s="29"/>
      <c r="U6" s="29"/>
      <c r="V6" s="29"/>
      <c r="W6" s="29"/>
      <c r="X6" s="29"/>
      <c r="Y6" s="29"/>
    </row>
    <row r="7" spans="1:25" ht="18" customHeight="1" x14ac:dyDescent="0.2">
      <c r="A7" s="146"/>
      <c r="B7" s="142"/>
      <c r="C7" s="3" t="s">
        <v>76</v>
      </c>
      <c r="D7" s="15"/>
      <c r="E7" s="113"/>
      <c r="F7" s="30"/>
      <c r="G7" s="15"/>
      <c r="H7" s="113"/>
      <c r="I7" s="30"/>
      <c r="J7" s="40">
        <v>12</v>
      </c>
      <c r="K7" s="148"/>
      <c r="L7" s="15">
        <f>J7*K4</f>
        <v>300</v>
      </c>
      <c r="M7" s="4"/>
      <c r="N7" s="4"/>
      <c r="O7" s="4"/>
      <c r="R7" s="29"/>
      <c r="S7" s="29"/>
      <c r="T7" s="29"/>
      <c r="U7" s="29"/>
      <c r="V7" s="29"/>
      <c r="W7" s="29"/>
      <c r="X7" s="29"/>
      <c r="Y7" s="29"/>
    </row>
    <row r="8" spans="1:25" ht="23.1" customHeight="1" x14ac:dyDescent="0.2">
      <c r="A8" s="146"/>
      <c r="B8" s="86" t="s">
        <v>21</v>
      </c>
      <c r="C8" s="2" t="s">
        <v>23</v>
      </c>
      <c r="D8" s="15">
        <v>2</v>
      </c>
      <c r="E8" s="113"/>
      <c r="F8" s="30">
        <f>D8*E4</f>
        <v>1000</v>
      </c>
      <c r="G8" s="15">
        <v>6</v>
      </c>
      <c r="H8" s="113"/>
      <c r="I8" s="30">
        <f>G8*H4</f>
        <v>300</v>
      </c>
      <c r="J8" s="15">
        <v>24</v>
      </c>
      <c r="K8" s="148"/>
      <c r="L8" s="15">
        <f>J8*K4</f>
        <v>600</v>
      </c>
      <c r="M8" s="4"/>
      <c r="N8" s="4"/>
      <c r="O8" s="4"/>
      <c r="R8" s="29"/>
      <c r="S8" s="29"/>
      <c r="T8" s="29"/>
      <c r="U8" s="29"/>
      <c r="V8" s="29"/>
      <c r="W8" s="29"/>
      <c r="X8" s="29"/>
      <c r="Y8" s="29"/>
    </row>
    <row r="9" spans="1:25" s="13" customFormat="1" ht="15.6" customHeight="1" x14ac:dyDescent="0.2">
      <c r="A9" s="115" t="s">
        <v>18</v>
      </c>
      <c r="B9" s="133" t="s">
        <v>12</v>
      </c>
      <c r="C9" s="16" t="s">
        <v>13</v>
      </c>
      <c r="D9" s="18">
        <v>1</v>
      </c>
      <c r="E9" s="113"/>
      <c r="F9" s="32">
        <f>D9*E4</f>
        <v>500</v>
      </c>
      <c r="G9" s="18">
        <v>3</v>
      </c>
      <c r="H9" s="113"/>
      <c r="I9" s="32">
        <f>G9*H4</f>
        <v>150</v>
      </c>
      <c r="J9" s="18"/>
      <c r="K9" s="148"/>
      <c r="L9" s="15"/>
      <c r="M9" s="85"/>
      <c r="N9" s="45"/>
      <c r="O9" s="92"/>
      <c r="P9" s="29"/>
      <c r="Q9" s="29"/>
      <c r="R9" s="29"/>
      <c r="S9" s="29"/>
      <c r="T9" s="29"/>
      <c r="U9" s="29"/>
      <c r="V9" s="29"/>
      <c r="W9" s="29"/>
      <c r="X9" s="29"/>
      <c r="Y9" s="29"/>
    </row>
    <row r="10" spans="1:25" s="13" customFormat="1" ht="15.6" customHeight="1" x14ac:dyDescent="0.2">
      <c r="A10" s="115"/>
      <c r="B10" s="134"/>
      <c r="C10" s="16" t="s">
        <v>14</v>
      </c>
      <c r="D10" s="18"/>
      <c r="E10" s="113"/>
      <c r="F10" s="32"/>
      <c r="G10" s="18"/>
      <c r="H10" s="113"/>
      <c r="I10" s="32"/>
      <c r="J10" s="18">
        <v>6</v>
      </c>
      <c r="K10" s="148"/>
      <c r="L10" s="15">
        <f>J10*K4</f>
        <v>150</v>
      </c>
      <c r="M10" s="85"/>
      <c r="N10" s="45"/>
      <c r="O10" s="92"/>
      <c r="P10" s="29"/>
      <c r="Q10" s="29"/>
      <c r="R10" s="29"/>
      <c r="S10" s="29"/>
      <c r="T10" s="29"/>
      <c r="U10" s="29"/>
      <c r="V10" s="29"/>
      <c r="W10" s="29"/>
      <c r="X10" s="29"/>
      <c r="Y10" s="29"/>
    </row>
    <row r="11" spans="1:25" s="13" customFormat="1" ht="15.6" customHeight="1" x14ac:dyDescent="0.2">
      <c r="A11" s="115"/>
      <c r="B11" s="129" t="s">
        <v>16</v>
      </c>
      <c r="C11" s="16" t="s">
        <v>17</v>
      </c>
      <c r="D11" s="18">
        <v>1</v>
      </c>
      <c r="E11" s="113"/>
      <c r="F11" s="32">
        <f>D11*E4</f>
        <v>500</v>
      </c>
      <c r="G11" s="18">
        <v>3</v>
      </c>
      <c r="H11" s="113"/>
      <c r="I11" s="32">
        <f>G11*H4</f>
        <v>150</v>
      </c>
      <c r="J11" s="41"/>
      <c r="K11" s="148"/>
      <c r="L11" s="15"/>
      <c r="M11" s="85"/>
      <c r="N11" s="45"/>
      <c r="O11" s="92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5" s="13" customFormat="1" ht="15.6" customHeight="1" x14ac:dyDescent="0.2">
      <c r="A12" s="115"/>
      <c r="B12" s="130"/>
      <c r="C12" s="16" t="s">
        <v>20</v>
      </c>
      <c r="D12" s="18"/>
      <c r="E12" s="113"/>
      <c r="F12" s="32"/>
      <c r="G12" s="18"/>
      <c r="H12" s="113"/>
      <c r="I12" s="32"/>
      <c r="J12" s="41">
        <v>6</v>
      </c>
      <c r="K12" s="148"/>
      <c r="L12" s="15">
        <f>J12*K4</f>
        <v>150</v>
      </c>
      <c r="M12" s="85"/>
      <c r="N12" s="45"/>
      <c r="O12" s="92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spans="1:25" s="13" customFormat="1" ht="18" customHeight="1" x14ac:dyDescent="0.2">
      <c r="A13" s="115"/>
      <c r="B13" s="17" t="s">
        <v>21</v>
      </c>
      <c r="C13" s="16" t="s">
        <v>23</v>
      </c>
      <c r="D13" s="18">
        <v>1</v>
      </c>
      <c r="E13" s="113"/>
      <c r="F13" s="32">
        <f>D13*E4</f>
        <v>500</v>
      </c>
      <c r="G13" s="18">
        <v>3</v>
      </c>
      <c r="H13" s="113"/>
      <c r="I13" s="32">
        <f>G13*H4</f>
        <v>150</v>
      </c>
      <c r="J13" s="18">
        <v>12</v>
      </c>
      <c r="K13" s="148"/>
      <c r="L13" s="15">
        <f>J13*K4</f>
        <v>300</v>
      </c>
      <c r="M13" s="85"/>
      <c r="N13" s="45"/>
      <c r="O13" s="92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spans="1:25" s="11" customFormat="1" ht="15.6" customHeight="1" x14ac:dyDescent="0.2">
      <c r="A14" s="116" t="s">
        <v>19</v>
      </c>
      <c r="B14" s="135" t="s">
        <v>12</v>
      </c>
      <c r="C14" s="20" t="s">
        <v>13</v>
      </c>
      <c r="D14" s="21">
        <v>1</v>
      </c>
      <c r="E14" s="113"/>
      <c r="F14" s="33">
        <f>D14*E4</f>
        <v>500</v>
      </c>
      <c r="G14" s="21">
        <v>3</v>
      </c>
      <c r="H14" s="113"/>
      <c r="I14" s="33">
        <f>G14*H4</f>
        <v>150</v>
      </c>
      <c r="J14" s="21"/>
      <c r="K14" s="148"/>
      <c r="L14" s="15"/>
      <c r="M14" s="85"/>
      <c r="N14" s="45"/>
      <c r="O14" s="92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5" s="11" customFormat="1" ht="15.6" customHeight="1" x14ac:dyDescent="0.2">
      <c r="A15" s="116"/>
      <c r="B15" s="136"/>
      <c r="C15" s="20" t="s">
        <v>14</v>
      </c>
      <c r="D15" s="21"/>
      <c r="E15" s="113"/>
      <c r="F15" s="33"/>
      <c r="G15" s="21"/>
      <c r="H15" s="113"/>
      <c r="I15" s="33"/>
      <c r="J15" s="21">
        <v>6</v>
      </c>
      <c r="K15" s="148"/>
      <c r="L15" s="15">
        <f>J15*K4</f>
        <v>150</v>
      </c>
      <c r="M15" s="85"/>
      <c r="N15" s="45"/>
      <c r="O15" s="92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5" s="11" customFormat="1" ht="15.6" customHeight="1" x14ac:dyDescent="0.2">
      <c r="A16" s="116"/>
      <c r="B16" s="131" t="s">
        <v>16</v>
      </c>
      <c r="C16" s="20" t="s">
        <v>17</v>
      </c>
      <c r="D16" s="21">
        <v>1</v>
      </c>
      <c r="E16" s="113"/>
      <c r="F16" s="33">
        <f>D16*E4</f>
        <v>500</v>
      </c>
      <c r="G16" s="21">
        <v>3</v>
      </c>
      <c r="H16" s="113"/>
      <c r="I16" s="33">
        <f>G16*H4</f>
        <v>150</v>
      </c>
      <c r="J16" s="42"/>
      <c r="K16" s="148"/>
      <c r="L16" s="15"/>
      <c r="M16" s="85"/>
      <c r="N16" s="45"/>
      <c r="O16" s="92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5" s="11" customFormat="1" ht="15.6" customHeight="1" x14ac:dyDescent="0.2">
      <c r="A17" s="116"/>
      <c r="B17" s="132"/>
      <c r="C17" s="20" t="s">
        <v>20</v>
      </c>
      <c r="D17" s="21"/>
      <c r="E17" s="113"/>
      <c r="F17" s="33"/>
      <c r="G17" s="21"/>
      <c r="H17" s="113"/>
      <c r="I17" s="33"/>
      <c r="J17" s="42">
        <v>6</v>
      </c>
      <c r="K17" s="148"/>
      <c r="L17" s="15">
        <f>J17*K4</f>
        <v>150</v>
      </c>
      <c r="M17" s="85"/>
      <c r="N17" s="45"/>
      <c r="O17" s="92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 s="11" customFormat="1" ht="23.85" customHeight="1" x14ac:dyDescent="0.2">
      <c r="A18" s="116"/>
      <c r="B18" s="22" t="s">
        <v>21</v>
      </c>
      <c r="C18" s="20" t="s">
        <v>23</v>
      </c>
      <c r="D18" s="21">
        <v>1</v>
      </c>
      <c r="E18" s="113"/>
      <c r="F18" s="33">
        <f>D18*E4</f>
        <v>500</v>
      </c>
      <c r="G18" s="21">
        <v>3</v>
      </c>
      <c r="H18" s="113"/>
      <c r="I18" s="33">
        <f>G18*H4</f>
        <v>150</v>
      </c>
      <c r="J18" s="21">
        <v>12</v>
      </c>
      <c r="K18" s="148"/>
      <c r="L18" s="15">
        <f>J18*K4</f>
        <v>300</v>
      </c>
      <c r="M18" s="85"/>
      <c r="N18" s="45"/>
      <c r="O18" s="92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 s="12" customFormat="1" ht="12.6" customHeight="1" x14ac:dyDescent="0.2">
      <c r="A19" s="145" t="s">
        <v>26</v>
      </c>
      <c r="B19" s="137" t="s">
        <v>12</v>
      </c>
      <c r="C19" s="23" t="s">
        <v>13</v>
      </c>
      <c r="D19" s="24">
        <v>1</v>
      </c>
      <c r="E19" s="113"/>
      <c r="F19" s="34">
        <f>D19*E4</f>
        <v>500</v>
      </c>
      <c r="G19" s="24">
        <v>3</v>
      </c>
      <c r="H19" s="113"/>
      <c r="I19" s="34">
        <f>G19*H4</f>
        <v>150</v>
      </c>
      <c r="J19" s="24"/>
      <c r="K19" s="148"/>
      <c r="L19" s="15"/>
      <c r="M19" s="85"/>
      <c r="N19" s="45"/>
      <c r="O19" s="92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 s="12" customFormat="1" ht="15.6" customHeight="1" x14ac:dyDescent="0.2">
      <c r="A20" s="145"/>
      <c r="B20" s="138"/>
      <c r="C20" s="23" t="s">
        <v>14</v>
      </c>
      <c r="D20" s="24"/>
      <c r="E20" s="113"/>
      <c r="F20" s="34"/>
      <c r="G20" s="24"/>
      <c r="H20" s="113"/>
      <c r="I20" s="34"/>
      <c r="J20" s="24">
        <v>6</v>
      </c>
      <c r="K20" s="148"/>
      <c r="L20" s="15">
        <f>J20*K4</f>
        <v>150</v>
      </c>
      <c r="M20" s="85"/>
      <c r="N20" s="45"/>
      <c r="O20" s="92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 s="12" customFormat="1" ht="15.6" customHeight="1" x14ac:dyDescent="0.2">
      <c r="A21" s="145"/>
      <c r="B21" s="139" t="s">
        <v>16</v>
      </c>
      <c r="C21" s="23" t="s">
        <v>17</v>
      </c>
      <c r="D21" s="24">
        <v>1</v>
      </c>
      <c r="E21" s="113"/>
      <c r="F21" s="34">
        <f>D21*E4</f>
        <v>500</v>
      </c>
      <c r="G21" s="24">
        <v>3</v>
      </c>
      <c r="H21" s="113"/>
      <c r="I21" s="34">
        <f>G21*H4</f>
        <v>150</v>
      </c>
      <c r="J21" s="43"/>
      <c r="K21" s="148"/>
      <c r="L21" s="15"/>
      <c r="M21" s="85"/>
      <c r="N21" s="45"/>
      <c r="O21" s="92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 s="12" customFormat="1" ht="17.100000000000001" customHeight="1" x14ac:dyDescent="0.2">
      <c r="A22" s="145"/>
      <c r="B22" s="140"/>
      <c r="C22" s="23" t="s">
        <v>20</v>
      </c>
      <c r="D22" s="24"/>
      <c r="E22" s="113"/>
      <c r="F22" s="34"/>
      <c r="G22" s="24"/>
      <c r="H22" s="113"/>
      <c r="I22" s="34"/>
      <c r="J22" s="43">
        <v>6</v>
      </c>
      <c r="K22" s="148"/>
      <c r="L22" s="24">
        <f>J22*K4</f>
        <v>150</v>
      </c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 s="12" customFormat="1" ht="17.850000000000001" customHeight="1" x14ac:dyDescent="0.2">
      <c r="A23" s="145"/>
      <c r="B23" s="25" t="s">
        <v>21</v>
      </c>
      <c r="C23" s="23" t="s">
        <v>23</v>
      </c>
      <c r="D23" s="24">
        <v>1</v>
      </c>
      <c r="E23" s="114"/>
      <c r="F23" s="34">
        <f>D23*E4</f>
        <v>500</v>
      </c>
      <c r="G23" s="24">
        <v>3</v>
      </c>
      <c r="H23" s="114"/>
      <c r="I23" s="34">
        <f>G23*H4</f>
        <v>150</v>
      </c>
      <c r="J23" s="24">
        <v>12</v>
      </c>
      <c r="K23" s="149"/>
      <c r="L23" s="24">
        <f>J23*K4</f>
        <v>300</v>
      </c>
      <c r="M23" s="117" t="s">
        <v>31</v>
      </c>
      <c r="N23" s="117"/>
      <c r="O23" s="93"/>
      <c r="P23" s="29"/>
      <c r="Q23" s="29"/>
      <c r="R23" s="29"/>
      <c r="S23" s="29"/>
      <c r="T23" s="29"/>
      <c r="U23" s="29"/>
      <c r="V23" s="29"/>
      <c r="W23" s="29"/>
      <c r="X23" s="29"/>
      <c r="Y23" s="29"/>
    </row>
    <row r="24" spans="1:25" s="27" customFormat="1" ht="15.6" customHeight="1" x14ac:dyDescent="0.25">
      <c r="A24" s="111" t="s">
        <v>10</v>
      </c>
      <c r="B24" s="110" t="s">
        <v>12</v>
      </c>
      <c r="C24" s="82" t="s">
        <v>13</v>
      </c>
      <c r="D24" s="88">
        <f>D4+D9+D14+D19</f>
        <v>5</v>
      </c>
      <c r="E24" s="89"/>
      <c r="F24" s="87">
        <f>SUM(F4+F9+F14+F19)</f>
        <v>2500</v>
      </c>
      <c r="G24" s="87">
        <f>G4+G9+G14+G19</f>
        <v>15</v>
      </c>
      <c r="H24" s="87"/>
      <c r="I24" s="87">
        <f t="shared" ref="I24:L28" si="0">SUM(I4+I9+I14+I19)</f>
        <v>750</v>
      </c>
      <c r="J24" s="87">
        <f>J4+J9+J14+J19</f>
        <v>6</v>
      </c>
      <c r="K24" s="87"/>
      <c r="L24" s="87">
        <f t="shared" si="0"/>
        <v>150</v>
      </c>
      <c r="M24" s="47" t="s">
        <v>13</v>
      </c>
      <c r="N24" s="47">
        <f>SUM(F24+I24+L24)</f>
        <v>3400</v>
      </c>
      <c r="O24" s="94"/>
    </row>
    <row r="25" spans="1:25" s="27" customFormat="1" ht="18" x14ac:dyDescent="0.25">
      <c r="A25" s="111"/>
      <c r="B25" s="110"/>
      <c r="C25" s="84" t="s">
        <v>14</v>
      </c>
      <c r="D25" s="88">
        <f>D5+D10+D15+D20</f>
        <v>0</v>
      </c>
      <c r="E25" s="26"/>
      <c r="F25" s="87">
        <f>SUM(F5+F10+F15+F20)</f>
        <v>0</v>
      </c>
      <c r="G25" s="87">
        <f>G5+G10+G15+G20</f>
        <v>0</v>
      </c>
      <c r="H25" s="87"/>
      <c r="I25" s="87">
        <f t="shared" si="0"/>
        <v>0</v>
      </c>
      <c r="J25" s="87">
        <f>J5+J10+J15+J20</f>
        <v>24</v>
      </c>
      <c r="K25" s="87"/>
      <c r="L25" s="87">
        <f t="shared" si="0"/>
        <v>600</v>
      </c>
      <c r="M25" s="47" t="s">
        <v>14</v>
      </c>
      <c r="N25" s="47">
        <f>SUM(F25+I25+L25)</f>
        <v>600</v>
      </c>
      <c r="O25" s="94"/>
    </row>
    <row r="26" spans="1:25" s="27" customFormat="1" ht="18" x14ac:dyDescent="0.25">
      <c r="A26" s="111"/>
      <c r="B26" s="127" t="s">
        <v>16</v>
      </c>
      <c r="C26" s="82" t="s">
        <v>17</v>
      </c>
      <c r="D26" s="88">
        <f>D6+D11+D16+D21</f>
        <v>5</v>
      </c>
      <c r="E26" s="26"/>
      <c r="F26" s="87">
        <f>SUM(F6+F11+F16+F21)</f>
        <v>2500</v>
      </c>
      <c r="G26" s="87">
        <f>G6+G11+G16+G21</f>
        <v>15</v>
      </c>
      <c r="H26" s="87"/>
      <c r="I26" s="87">
        <f t="shared" si="0"/>
        <v>750</v>
      </c>
      <c r="J26" s="87">
        <f>J6+J11+J16+J21</f>
        <v>0</v>
      </c>
      <c r="K26" s="87"/>
      <c r="L26" s="87">
        <f t="shared" si="0"/>
        <v>0</v>
      </c>
      <c r="M26" s="47" t="s">
        <v>17</v>
      </c>
      <c r="N26" s="47">
        <f>SUM(F26+I26+L26)</f>
        <v>3250</v>
      </c>
      <c r="O26" s="94"/>
    </row>
    <row r="27" spans="1:25" s="27" customFormat="1" ht="18" x14ac:dyDescent="0.25">
      <c r="A27" s="111"/>
      <c r="B27" s="128"/>
      <c r="C27" s="84" t="s">
        <v>20</v>
      </c>
      <c r="D27" s="88">
        <f>D7+D12+D17+D22</f>
        <v>0</v>
      </c>
      <c r="E27" s="26"/>
      <c r="F27" s="87">
        <f>SUM(F7+F12+F17+F22)</f>
        <v>0</v>
      </c>
      <c r="G27" s="87">
        <f>G7+G12+G17+G22</f>
        <v>0</v>
      </c>
      <c r="H27" s="87"/>
      <c r="I27" s="87">
        <f t="shared" si="0"/>
        <v>0</v>
      </c>
      <c r="J27" s="87">
        <f>J7+J12+J17+J22</f>
        <v>30</v>
      </c>
      <c r="K27" s="87"/>
      <c r="L27" s="87">
        <f t="shared" si="0"/>
        <v>750</v>
      </c>
      <c r="M27" s="47" t="s">
        <v>20</v>
      </c>
      <c r="N27" s="47">
        <f>SUM(F27+I27+L27)</f>
        <v>750</v>
      </c>
      <c r="O27" s="94"/>
    </row>
    <row r="28" spans="1:25" s="27" customFormat="1" ht="18" x14ac:dyDescent="0.25">
      <c r="A28" s="111"/>
      <c r="B28" s="83" t="s">
        <v>21</v>
      </c>
      <c r="C28" s="82" t="s">
        <v>23</v>
      </c>
      <c r="D28" s="88">
        <f>D8+D13+D18+D23</f>
        <v>5</v>
      </c>
      <c r="E28" s="26"/>
      <c r="F28" s="87">
        <f>SUM(F8+F13+F18+F23)</f>
        <v>2500</v>
      </c>
      <c r="G28" s="87"/>
      <c r="H28" s="87"/>
      <c r="I28" s="87">
        <f t="shared" si="0"/>
        <v>750</v>
      </c>
      <c r="J28" s="87">
        <f>J8+J13+J18+J23</f>
        <v>60</v>
      </c>
      <c r="K28" s="87"/>
      <c r="L28" s="87">
        <f t="shared" si="0"/>
        <v>1500</v>
      </c>
      <c r="M28" s="47" t="s">
        <v>23</v>
      </c>
      <c r="N28" s="47">
        <f>SUM(F28+I28+L28)</f>
        <v>4750</v>
      </c>
      <c r="O28" s="94"/>
    </row>
    <row r="29" spans="1:25" x14ac:dyDescent="0.2">
      <c r="B29" s="81"/>
      <c r="C29" s="6"/>
      <c r="J29" s="9"/>
    </row>
    <row r="30" spans="1:25" x14ac:dyDescent="0.2">
      <c r="B30" s="81"/>
      <c r="C30" s="6"/>
      <c r="J30" s="9"/>
    </row>
    <row r="31" spans="1:25" x14ac:dyDescent="0.2">
      <c r="B31" s="10"/>
      <c r="C31" s="6"/>
    </row>
  </sheetData>
  <mergeCells count="23">
    <mergeCell ref="M23:N23"/>
    <mergeCell ref="A24:A28"/>
    <mergeCell ref="B24:B25"/>
    <mergeCell ref="B26:B27"/>
    <mergeCell ref="K4:K23"/>
    <mergeCell ref="A9:A13"/>
    <mergeCell ref="B9:B10"/>
    <mergeCell ref="B11:B12"/>
    <mergeCell ref="A14:A18"/>
    <mergeCell ref="B14:B15"/>
    <mergeCell ref="B16:B17"/>
    <mergeCell ref="A1:G1"/>
    <mergeCell ref="D2:F2"/>
    <mergeCell ref="G2:I2"/>
    <mergeCell ref="J2:L2"/>
    <mergeCell ref="A4:A8"/>
    <mergeCell ref="B4:B5"/>
    <mergeCell ref="E4:E23"/>
    <mergeCell ref="H4:H23"/>
    <mergeCell ref="B6:B7"/>
    <mergeCell ref="A19:A23"/>
    <mergeCell ref="B19:B20"/>
    <mergeCell ref="B21:B22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tabSelected="1" topLeftCell="C1" zoomScale="70" zoomScaleNormal="70" workbookViewId="0">
      <selection activeCell="K19" sqref="K19:K23"/>
    </sheetView>
  </sheetViews>
  <sheetFormatPr defaultColWidth="14.42578125" defaultRowHeight="15" x14ac:dyDescent="0.2"/>
  <cols>
    <col min="1" max="1" width="17" style="5" customWidth="1"/>
    <col min="2" max="2" width="39.85546875" style="4" customWidth="1"/>
    <col min="3" max="3" width="24.85546875" style="4" customWidth="1"/>
    <col min="4" max="4" width="21.42578125" style="5" customWidth="1"/>
    <col min="5" max="5" width="20.5703125" style="4" customWidth="1"/>
    <col min="6" max="6" width="15.140625" style="35" customWidth="1"/>
    <col min="7" max="7" width="21.42578125" style="4" customWidth="1"/>
    <col min="8" max="8" width="20.5703125" style="4" customWidth="1"/>
    <col min="9" max="9" width="15.140625" style="31" customWidth="1"/>
    <col min="10" max="10" width="19.5703125" style="4" customWidth="1"/>
    <col min="11" max="11" width="17.85546875" style="4" customWidth="1"/>
    <col min="12" max="12" width="21.42578125" style="31" customWidth="1"/>
    <col min="13" max="13" width="28.42578125" style="46" customWidth="1"/>
    <col min="14" max="15" width="21.140625" style="44" customWidth="1"/>
    <col min="16" max="16" width="24.5703125" style="4" customWidth="1"/>
    <col min="17" max="16384" width="14.42578125" style="4"/>
  </cols>
  <sheetData>
    <row r="1" spans="1:25" ht="168.75" customHeight="1" x14ac:dyDescent="0.2">
      <c r="A1" s="126" t="s">
        <v>79</v>
      </c>
      <c r="B1" s="126"/>
      <c r="C1" s="126"/>
      <c r="D1" s="126"/>
      <c r="E1" s="126"/>
      <c r="F1" s="126"/>
      <c r="G1" s="126"/>
      <c r="H1" s="14"/>
      <c r="I1" s="14"/>
    </row>
    <row r="2" spans="1:25" s="11" customFormat="1" ht="60.6" customHeight="1" x14ac:dyDescent="0.2">
      <c r="A2" s="19"/>
      <c r="D2" s="123" t="s">
        <v>28</v>
      </c>
      <c r="E2" s="123"/>
      <c r="F2" s="123"/>
      <c r="G2" s="124" t="s">
        <v>29</v>
      </c>
      <c r="H2" s="125"/>
      <c r="I2" s="125"/>
      <c r="J2" s="122" t="s">
        <v>85</v>
      </c>
      <c r="K2" s="123"/>
      <c r="L2" s="123"/>
      <c r="M2" s="68"/>
      <c r="N2" s="69"/>
      <c r="O2" s="69"/>
    </row>
    <row r="3" spans="1:25" s="8" customFormat="1" ht="42.75" x14ac:dyDescent="0.2">
      <c r="A3" s="7"/>
      <c r="D3" s="36" t="s">
        <v>75</v>
      </c>
      <c r="E3" s="37" t="s">
        <v>27</v>
      </c>
      <c r="F3" s="38" t="s">
        <v>10</v>
      </c>
      <c r="G3" s="36" t="s">
        <v>75</v>
      </c>
      <c r="H3" s="37" t="s">
        <v>9</v>
      </c>
      <c r="I3" s="38" t="s">
        <v>10</v>
      </c>
      <c r="J3" s="36" t="s">
        <v>78</v>
      </c>
      <c r="K3" s="37" t="s">
        <v>77</v>
      </c>
      <c r="L3" s="39" t="s">
        <v>10</v>
      </c>
      <c r="M3" s="8" t="s">
        <v>80</v>
      </c>
      <c r="N3" s="90">
        <v>0.1</v>
      </c>
      <c r="O3" s="90"/>
      <c r="R3" s="28"/>
      <c r="S3" s="28"/>
      <c r="T3" s="28"/>
      <c r="U3" s="28"/>
      <c r="V3" s="28"/>
      <c r="W3" s="28"/>
      <c r="X3" s="28"/>
      <c r="Y3" s="28"/>
    </row>
    <row r="4" spans="1:25" ht="13.35" customHeight="1" x14ac:dyDescent="0.2">
      <c r="A4" s="146" t="s">
        <v>11</v>
      </c>
      <c r="B4" s="143" t="s">
        <v>12</v>
      </c>
      <c r="C4" s="2" t="s">
        <v>13</v>
      </c>
      <c r="D4" s="15">
        <v>2</v>
      </c>
      <c r="E4" s="112">
        <v>7</v>
      </c>
      <c r="F4" s="30">
        <f>D4*E4</f>
        <v>14</v>
      </c>
      <c r="G4" s="15">
        <v>6</v>
      </c>
      <c r="H4" s="112"/>
      <c r="I4" s="30">
        <f>G4*H4</f>
        <v>0</v>
      </c>
      <c r="J4" s="15"/>
      <c r="K4" s="121"/>
      <c r="L4" s="15"/>
      <c r="M4" s="46" t="s">
        <v>81</v>
      </c>
      <c r="N4" s="91">
        <v>0.05</v>
      </c>
      <c r="O4" s="91"/>
      <c r="R4" s="29"/>
      <c r="S4" s="29"/>
      <c r="T4" s="29"/>
      <c r="U4" s="29"/>
      <c r="V4" s="29"/>
      <c r="W4" s="29"/>
      <c r="X4" s="29"/>
      <c r="Y4" s="29"/>
    </row>
    <row r="5" spans="1:25" ht="18" customHeight="1" x14ac:dyDescent="0.2">
      <c r="A5" s="146"/>
      <c r="B5" s="144"/>
      <c r="C5" s="3" t="s">
        <v>30</v>
      </c>
      <c r="D5" s="15"/>
      <c r="E5" s="113"/>
      <c r="F5" s="30"/>
      <c r="G5" s="15"/>
      <c r="H5" s="113"/>
      <c r="I5" s="30"/>
      <c r="J5" s="15">
        <v>6</v>
      </c>
      <c r="K5" s="121"/>
      <c r="L5" s="15">
        <f>J5*K4</f>
        <v>0</v>
      </c>
      <c r="R5" s="29"/>
      <c r="S5" s="29"/>
      <c r="T5" s="29"/>
      <c r="U5" s="29"/>
      <c r="V5" s="29"/>
      <c r="W5" s="29"/>
      <c r="X5" s="29"/>
      <c r="Y5" s="29"/>
    </row>
    <row r="6" spans="1:25" ht="18" customHeight="1" x14ac:dyDescent="0.2">
      <c r="A6" s="146"/>
      <c r="B6" s="141" t="s">
        <v>16</v>
      </c>
      <c r="C6" s="2" t="s">
        <v>17</v>
      </c>
      <c r="D6" s="15">
        <v>2</v>
      </c>
      <c r="E6" s="113"/>
      <c r="F6" s="30">
        <f>D6*E4</f>
        <v>14</v>
      </c>
      <c r="G6" s="15">
        <v>6</v>
      </c>
      <c r="H6" s="113"/>
      <c r="I6" s="30">
        <f>G6*H4</f>
        <v>0</v>
      </c>
      <c r="J6" s="40"/>
      <c r="K6" s="121"/>
      <c r="L6" s="15"/>
      <c r="M6" s="4" t="s">
        <v>82</v>
      </c>
      <c r="N6" s="4">
        <v>1</v>
      </c>
      <c r="O6" s="4"/>
      <c r="R6" s="29"/>
      <c r="S6" s="29"/>
      <c r="T6" s="29"/>
      <c r="U6" s="29"/>
      <c r="V6" s="29"/>
      <c r="W6" s="29"/>
      <c r="X6" s="29"/>
      <c r="Y6" s="29"/>
    </row>
    <row r="7" spans="1:25" ht="18" customHeight="1" x14ac:dyDescent="0.2">
      <c r="A7" s="146"/>
      <c r="B7" s="142"/>
      <c r="C7" s="3" t="s">
        <v>76</v>
      </c>
      <c r="D7" s="15"/>
      <c r="E7" s="113"/>
      <c r="F7" s="30"/>
      <c r="G7" s="15"/>
      <c r="H7" s="113"/>
      <c r="I7" s="30"/>
      <c r="J7" s="40">
        <v>6</v>
      </c>
      <c r="K7" s="121"/>
      <c r="L7" s="15">
        <f>J7*K4</f>
        <v>0</v>
      </c>
      <c r="M7" s="4" t="s">
        <v>11</v>
      </c>
      <c r="N7" s="4">
        <v>2</v>
      </c>
      <c r="O7" s="4"/>
      <c r="R7" s="29"/>
      <c r="S7" s="29"/>
      <c r="T7" s="29"/>
      <c r="U7" s="29"/>
      <c r="V7" s="29"/>
      <c r="W7" s="29"/>
      <c r="X7" s="29"/>
      <c r="Y7" s="29"/>
    </row>
    <row r="8" spans="1:25" ht="23.1" customHeight="1" x14ac:dyDescent="0.2">
      <c r="A8" s="146"/>
      <c r="B8" s="86" t="s">
        <v>21</v>
      </c>
      <c r="C8" s="2" t="s">
        <v>23</v>
      </c>
      <c r="D8" s="15">
        <v>2</v>
      </c>
      <c r="E8" s="113"/>
      <c r="F8" s="30">
        <f>D8*E4</f>
        <v>14</v>
      </c>
      <c r="G8" s="15">
        <v>6</v>
      </c>
      <c r="H8" s="113"/>
      <c r="I8" s="30">
        <f>G8*H4</f>
        <v>0</v>
      </c>
      <c r="J8" s="15">
        <v>12</v>
      </c>
      <c r="K8" s="121"/>
      <c r="L8" s="15">
        <f>J8*K4</f>
        <v>0</v>
      </c>
      <c r="M8" s="4"/>
      <c r="N8" s="4"/>
      <c r="O8" s="4"/>
      <c r="R8" s="29"/>
      <c r="S8" s="29"/>
      <c r="T8" s="29"/>
      <c r="U8" s="29"/>
      <c r="V8" s="29"/>
      <c r="W8" s="29"/>
      <c r="X8" s="29"/>
      <c r="Y8" s="29"/>
    </row>
    <row r="9" spans="1:25" s="13" customFormat="1" ht="15.6" customHeight="1" x14ac:dyDescent="0.2">
      <c r="A9" s="115" t="s">
        <v>18</v>
      </c>
      <c r="B9" s="133" t="s">
        <v>12</v>
      </c>
      <c r="C9" s="16" t="s">
        <v>13</v>
      </c>
      <c r="D9" s="18">
        <v>1</v>
      </c>
      <c r="E9" s="113"/>
      <c r="F9" s="32">
        <f>D9*E4</f>
        <v>7</v>
      </c>
      <c r="G9" s="18">
        <v>3</v>
      </c>
      <c r="H9" s="113"/>
      <c r="I9" s="32">
        <f>G9*H4</f>
        <v>0</v>
      </c>
      <c r="J9" s="18"/>
      <c r="K9" s="150"/>
      <c r="L9" s="18"/>
      <c r="M9" s="85"/>
      <c r="N9" s="45"/>
      <c r="O9" s="92"/>
      <c r="P9" s="29"/>
      <c r="Q9" s="29"/>
      <c r="R9" s="29"/>
      <c r="S9" s="29"/>
      <c r="T9" s="29"/>
      <c r="U9" s="29"/>
      <c r="V9" s="29"/>
      <c r="W9" s="29"/>
      <c r="X9" s="29"/>
      <c r="Y9" s="29"/>
    </row>
    <row r="10" spans="1:25" s="13" customFormat="1" ht="15.6" customHeight="1" x14ac:dyDescent="0.2">
      <c r="A10" s="115"/>
      <c r="B10" s="134"/>
      <c r="C10" s="16" t="s">
        <v>14</v>
      </c>
      <c r="D10" s="18"/>
      <c r="E10" s="113"/>
      <c r="F10" s="32"/>
      <c r="G10" s="18"/>
      <c r="H10" s="113"/>
      <c r="I10" s="32"/>
      <c r="J10" s="18">
        <v>6</v>
      </c>
      <c r="K10" s="150"/>
      <c r="L10" s="18">
        <f>J10*K9</f>
        <v>0</v>
      </c>
      <c r="M10" s="85"/>
      <c r="N10" s="45"/>
      <c r="O10" s="92"/>
      <c r="P10" s="29"/>
      <c r="Q10" s="29"/>
      <c r="R10" s="29"/>
      <c r="S10" s="29"/>
      <c r="T10" s="29"/>
      <c r="U10" s="29"/>
      <c r="V10" s="29"/>
      <c r="W10" s="29"/>
      <c r="X10" s="29"/>
      <c r="Y10" s="29"/>
    </row>
    <row r="11" spans="1:25" s="13" customFormat="1" ht="15.6" customHeight="1" x14ac:dyDescent="0.2">
      <c r="A11" s="115"/>
      <c r="B11" s="129" t="s">
        <v>16</v>
      </c>
      <c r="C11" s="16" t="s">
        <v>17</v>
      </c>
      <c r="D11" s="18">
        <v>1</v>
      </c>
      <c r="E11" s="113"/>
      <c r="F11" s="32">
        <f>D11*E4</f>
        <v>7</v>
      </c>
      <c r="G11" s="18">
        <v>3</v>
      </c>
      <c r="H11" s="113"/>
      <c r="I11" s="32">
        <f>G11*H4</f>
        <v>0</v>
      </c>
      <c r="J11" s="41"/>
      <c r="K11" s="150"/>
      <c r="L11" s="18"/>
      <c r="M11" s="85"/>
      <c r="N11" s="45"/>
      <c r="O11" s="92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5" s="13" customFormat="1" ht="15.6" customHeight="1" x14ac:dyDescent="0.2">
      <c r="A12" s="115"/>
      <c r="B12" s="130"/>
      <c r="C12" s="16" t="s">
        <v>20</v>
      </c>
      <c r="D12" s="18"/>
      <c r="E12" s="113"/>
      <c r="F12" s="32"/>
      <c r="G12" s="18"/>
      <c r="H12" s="113"/>
      <c r="I12" s="32"/>
      <c r="J12" s="41">
        <v>6</v>
      </c>
      <c r="K12" s="150"/>
      <c r="L12" s="18">
        <f>J12*K9</f>
        <v>0</v>
      </c>
      <c r="M12" s="85"/>
      <c r="N12" s="45"/>
      <c r="O12" s="92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spans="1:25" s="13" customFormat="1" ht="18" customHeight="1" x14ac:dyDescent="0.2">
      <c r="A13" s="115"/>
      <c r="B13" s="17" t="s">
        <v>21</v>
      </c>
      <c r="C13" s="16" t="s">
        <v>23</v>
      </c>
      <c r="D13" s="18">
        <v>1</v>
      </c>
      <c r="E13" s="113"/>
      <c r="F13" s="32">
        <f>D13*E4</f>
        <v>7</v>
      </c>
      <c r="G13" s="18">
        <v>3</v>
      </c>
      <c r="H13" s="113"/>
      <c r="I13" s="32">
        <f>G13*H4</f>
        <v>0</v>
      </c>
      <c r="J13" s="18">
        <v>12</v>
      </c>
      <c r="K13" s="150"/>
      <c r="L13" s="18">
        <f>J13*K9</f>
        <v>0</v>
      </c>
      <c r="M13" s="85"/>
      <c r="N13" s="45"/>
      <c r="O13" s="92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spans="1:25" s="11" customFormat="1" ht="15.6" customHeight="1" x14ac:dyDescent="0.2">
      <c r="A14" s="116" t="s">
        <v>19</v>
      </c>
      <c r="B14" s="135" t="s">
        <v>12</v>
      </c>
      <c r="C14" s="20" t="s">
        <v>13</v>
      </c>
      <c r="D14" s="21">
        <v>1</v>
      </c>
      <c r="E14" s="113"/>
      <c r="F14" s="33">
        <f>D14*E4</f>
        <v>7</v>
      </c>
      <c r="G14" s="21">
        <v>3</v>
      </c>
      <c r="H14" s="113"/>
      <c r="I14" s="33">
        <f>G14*H4</f>
        <v>0</v>
      </c>
      <c r="J14" s="21"/>
      <c r="K14" s="151"/>
      <c r="L14" s="21"/>
      <c r="M14" s="85"/>
      <c r="N14" s="45"/>
      <c r="O14" s="92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5" s="11" customFormat="1" ht="15.6" customHeight="1" x14ac:dyDescent="0.2">
      <c r="A15" s="116"/>
      <c r="B15" s="136"/>
      <c r="C15" s="20" t="s">
        <v>14</v>
      </c>
      <c r="D15" s="21"/>
      <c r="E15" s="113"/>
      <c r="F15" s="33"/>
      <c r="G15" s="21"/>
      <c r="H15" s="113"/>
      <c r="I15" s="33"/>
      <c r="J15" s="21">
        <v>6</v>
      </c>
      <c r="K15" s="151"/>
      <c r="L15" s="21">
        <f>J15*K14</f>
        <v>0</v>
      </c>
      <c r="M15" s="85"/>
      <c r="N15" s="45"/>
      <c r="O15" s="92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5" s="11" customFormat="1" ht="15.6" customHeight="1" x14ac:dyDescent="0.2">
      <c r="A16" s="116"/>
      <c r="B16" s="131" t="s">
        <v>16</v>
      </c>
      <c r="C16" s="20" t="s">
        <v>17</v>
      </c>
      <c r="D16" s="21">
        <v>1</v>
      </c>
      <c r="E16" s="113"/>
      <c r="F16" s="33">
        <f>D16*E4</f>
        <v>7</v>
      </c>
      <c r="G16" s="21">
        <v>3</v>
      </c>
      <c r="H16" s="113"/>
      <c r="I16" s="33">
        <f>G16*H4</f>
        <v>0</v>
      </c>
      <c r="J16" s="42"/>
      <c r="K16" s="151"/>
      <c r="L16" s="21"/>
      <c r="M16" s="85"/>
      <c r="N16" s="45"/>
      <c r="O16" s="92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5" s="11" customFormat="1" ht="15.6" customHeight="1" x14ac:dyDescent="0.2">
      <c r="A17" s="116"/>
      <c r="B17" s="132"/>
      <c r="C17" s="20" t="s">
        <v>20</v>
      </c>
      <c r="D17" s="21"/>
      <c r="E17" s="113"/>
      <c r="F17" s="33"/>
      <c r="G17" s="21"/>
      <c r="H17" s="113"/>
      <c r="I17" s="33"/>
      <c r="J17" s="42">
        <v>6</v>
      </c>
      <c r="K17" s="151"/>
      <c r="L17" s="21">
        <f>J17*K14</f>
        <v>0</v>
      </c>
      <c r="M17" s="85"/>
      <c r="N17" s="45"/>
      <c r="O17" s="92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 s="11" customFormat="1" ht="23.85" customHeight="1" x14ac:dyDescent="0.2">
      <c r="A18" s="116"/>
      <c r="B18" s="22" t="s">
        <v>21</v>
      </c>
      <c r="C18" s="20" t="s">
        <v>23</v>
      </c>
      <c r="D18" s="21">
        <v>1</v>
      </c>
      <c r="E18" s="113"/>
      <c r="F18" s="33">
        <f>D18*E4</f>
        <v>7</v>
      </c>
      <c r="G18" s="21">
        <v>3</v>
      </c>
      <c r="H18" s="113"/>
      <c r="I18" s="33">
        <f>G18*H4</f>
        <v>0</v>
      </c>
      <c r="J18" s="21">
        <v>12</v>
      </c>
      <c r="K18" s="151"/>
      <c r="L18" s="21">
        <f>J18*K14</f>
        <v>0</v>
      </c>
      <c r="M18" s="85"/>
      <c r="N18" s="45"/>
      <c r="O18" s="92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 s="12" customFormat="1" ht="12.6" customHeight="1" x14ac:dyDescent="0.2">
      <c r="A19" s="145" t="s">
        <v>26</v>
      </c>
      <c r="B19" s="137" t="s">
        <v>12</v>
      </c>
      <c r="C19" s="23" t="s">
        <v>13</v>
      </c>
      <c r="D19" s="24">
        <v>1</v>
      </c>
      <c r="E19" s="113"/>
      <c r="F19" s="34">
        <f>D19*E4</f>
        <v>7</v>
      </c>
      <c r="G19" s="24">
        <v>3</v>
      </c>
      <c r="H19" s="113"/>
      <c r="I19" s="34">
        <f>G19*H4</f>
        <v>0</v>
      </c>
      <c r="J19" s="24"/>
      <c r="K19" s="120"/>
      <c r="L19" s="24"/>
      <c r="M19" s="85"/>
      <c r="N19" s="45"/>
      <c r="O19" s="92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 s="12" customFormat="1" ht="15.6" customHeight="1" x14ac:dyDescent="0.2">
      <c r="A20" s="145"/>
      <c r="B20" s="138"/>
      <c r="C20" s="23" t="s">
        <v>14</v>
      </c>
      <c r="D20" s="24"/>
      <c r="E20" s="113"/>
      <c r="F20" s="34"/>
      <c r="G20" s="24"/>
      <c r="H20" s="113"/>
      <c r="I20" s="34"/>
      <c r="J20" s="24">
        <v>6</v>
      </c>
      <c r="K20" s="120"/>
      <c r="L20" s="24">
        <f>J20*K19</f>
        <v>0</v>
      </c>
      <c r="M20" s="85"/>
      <c r="N20" s="45"/>
      <c r="O20" s="92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 s="12" customFormat="1" ht="15.6" customHeight="1" x14ac:dyDescent="0.2">
      <c r="A21" s="145"/>
      <c r="B21" s="139" t="s">
        <v>16</v>
      </c>
      <c r="C21" s="23" t="s">
        <v>17</v>
      </c>
      <c r="D21" s="24">
        <v>1</v>
      </c>
      <c r="E21" s="113"/>
      <c r="F21" s="34">
        <f>D21*E4</f>
        <v>7</v>
      </c>
      <c r="G21" s="24">
        <v>3</v>
      </c>
      <c r="H21" s="113"/>
      <c r="I21" s="34">
        <f>G21*H4</f>
        <v>0</v>
      </c>
      <c r="J21" s="43"/>
      <c r="K21" s="120"/>
      <c r="L21" s="24"/>
      <c r="M21" s="85"/>
      <c r="N21" s="45"/>
      <c r="O21" s="92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 s="12" customFormat="1" ht="17.100000000000001" customHeight="1" x14ac:dyDescent="0.2">
      <c r="A22" s="145"/>
      <c r="B22" s="140"/>
      <c r="C22" s="23" t="s">
        <v>20</v>
      </c>
      <c r="D22" s="24"/>
      <c r="E22" s="113"/>
      <c r="F22" s="34"/>
      <c r="G22" s="24"/>
      <c r="H22" s="113"/>
      <c r="I22" s="34"/>
      <c r="J22" s="43">
        <v>6</v>
      </c>
      <c r="K22" s="120"/>
      <c r="L22" s="24">
        <f>J22*K19</f>
        <v>0</v>
      </c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 s="12" customFormat="1" ht="17.850000000000001" customHeight="1" x14ac:dyDescent="0.2">
      <c r="A23" s="145"/>
      <c r="B23" s="25" t="s">
        <v>21</v>
      </c>
      <c r="C23" s="23" t="s">
        <v>23</v>
      </c>
      <c r="D23" s="24">
        <v>1</v>
      </c>
      <c r="E23" s="114"/>
      <c r="F23" s="34">
        <f>D23*E4</f>
        <v>7</v>
      </c>
      <c r="G23" s="24">
        <v>3</v>
      </c>
      <c r="H23" s="114"/>
      <c r="I23" s="34">
        <f>G23*H4</f>
        <v>0</v>
      </c>
      <c r="J23" s="24">
        <v>12</v>
      </c>
      <c r="K23" s="120"/>
      <c r="L23" s="24">
        <f>J23*K19</f>
        <v>0</v>
      </c>
      <c r="M23" s="117" t="s">
        <v>31</v>
      </c>
      <c r="N23" s="117"/>
      <c r="O23" s="93"/>
      <c r="P23" s="29"/>
      <c r="Q23" s="29"/>
      <c r="R23" s="29"/>
      <c r="S23" s="29"/>
      <c r="T23" s="29"/>
      <c r="U23" s="29"/>
      <c r="V23" s="29"/>
      <c r="W23" s="29"/>
      <c r="X23" s="29"/>
      <c r="Y23" s="29"/>
    </row>
    <row r="24" spans="1:25" s="27" customFormat="1" ht="15.6" customHeight="1" x14ac:dyDescent="0.25">
      <c r="A24" s="111" t="s">
        <v>10</v>
      </c>
      <c r="B24" s="110" t="s">
        <v>12</v>
      </c>
      <c r="C24" s="82" t="s">
        <v>13</v>
      </c>
      <c r="D24" s="88">
        <f>D4+D9+D14+D19</f>
        <v>5</v>
      </c>
      <c r="E24" s="89"/>
      <c r="F24" s="87">
        <f>SUM(F4+F9+F14+F19)</f>
        <v>35</v>
      </c>
      <c r="G24" s="87">
        <f>G4+G9+G14+G19</f>
        <v>15</v>
      </c>
      <c r="H24" s="87"/>
      <c r="I24" s="87">
        <f t="shared" ref="I24:L28" si="0">SUM(I4+I9+I14+I19)</f>
        <v>0</v>
      </c>
      <c r="J24" s="87">
        <f>J4+J9+J14+J19</f>
        <v>0</v>
      </c>
      <c r="K24" s="87"/>
      <c r="L24" s="87">
        <f t="shared" si="0"/>
        <v>0</v>
      </c>
      <c r="M24" s="47" t="s">
        <v>13</v>
      </c>
      <c r="N24" s="47">
        <f>SUM(F24+I24+L24)</f>
        <v>35</v>
      </c>
      <c r="O24" s="94"/>
    </row>
    <row r="25" spans="1:25" s="27" customFormat="1" ht="18" x14ac:dyDescent="0.25">
      <c r="A25" s="111"/>
      <c r="B25" s="110"/>
      <c r="C25" s="84" t="s">
        <v>14</v>
      </c>
      <c r="D25" s="88">
        <f>D5+D10+D15+D20</f>
        <v>0</v>
      </c>
      <c r="E25" s="26"/>
      <c r="F25" s="87">
        <f>SUM(F5+F10+F15+F20)</f>
        <v>0</v>
      </c>
      <c r="G25" s="87">
        <f>G5+G10+G15+G20</f>
        <v>0</v>
      </c>
      <c r="H25" s="87"/>
      <c r="I25" s="87">
        <f t="shared" si="0"/>
        <v>0</v>
      </c>
      <c r="J25" s="87">
        <f>J5+J10+J15+J20</f>
        <v>24</v>
      </c>
      <c r="K25" s="87"/>
      <c r="L25" s="87">
        <f t="shared" si="0"/>
        <v>0</v>
      </c>
      <c r="M25" s="47" t="s">
        <v>14</v>
      </c>
      <c r="N25" s="47">
        <f>SUM(F25+I25+L25)</f>
        <v>0</v>
      </c>
      <c r="O25" s="94"/>
    </row>
    <row r="26" spans="1:25" s="27" customFormat="1" ht="18" x14ac:dyDescent="0.25">
      <c r="A26" s="111"/>
      <c r="B26" s="127" t="s">
        <v>16</v>
      </c>
      <c r="C26" s="82" t="s">
        <v>17</v>
      </c>
      <c r="D26" s="88">
        <f>D6+D11+D16+D21</f>
        <v>5</v>
      </c>
      <c r="E26" s="26"/>
      <c r="F26" s="87">
        <f>SUM(F6+F11+F16+F21)</f>
        <v>35</v>
      </c>
      <c r="G26" s="87">
        <f>G6+G11+G16+G21</f>
        <v>15</v>
      </c>
      <c r="H26" s="87"/>
      <c r="I26" s="87">
        <f t="shared" si="0"/>
        <v>0</v>
      </c>
      <c r="J26" s="87">
        <f>J6+J11+J16+J21</f>
        <v>0</v>
      </c>
      <c r="K26" s="87"/>
      <c r="L26" s="87">
        <f t="shared" si="0"/>
        <v>0</v>
      </c>
      <c r="M26" s="47" t="s">
        <v>17</v>
      </c>
      <c r="N26" s="47">
        <f>SUM(F26+I26+L26)</f>
        <v>35</v>
      </c>
      <c r="O26" s="94"/>
    </row>
    <row r="27" spans="1:25" s="27" customFormat="1" ht="18" x14ac:dyDescent="0.25">
      <c r="A27" s="111"/>
      <c r="B27" s="128"/>
      <c r="C27" s="84" t="s">
        <v>20</v>
      </c>
      <c r="D27" s="88">
        <f>D7+D12+D17+D22</f>
        <v>0</v>
      </c>
      <c r="E27" s="26"/>
      <c r="F27" s="87">
        <f>SUM(F7+F12+F17+F22)</f>
        <v>0</v>
      </c>
      <c r="G27" s="87">
        <f>G7+G12+G17+G22</f>
        <v>0</v>
      </c>
      <c r="H27" s="87"/>
      <c r="I27" s="87">
        <f t="shared" si="0"/>
        <v>0</v>
      </c>
      <c r="J27" s="87">
        <f>J7+J12+J17+J22</f>
        <v>24</v>
      </c>
      <c r="K27" s="87"/>
      <c r="L27" s="87">
        <f t="shared" si="0"/>
        <v>0</v>
      </c>
      <c r="M27" s="47" t="s">
        <v>20</v>
      </c>
      <c r="N27" s="47">
        <f>SUM(F27+I27+L27)</f>
        <v>0</v>
      </c>
      <c r="O27" s="94"/>
    </row>
    <row r="28" spans="1:25" s="27" customFormat="1" ht="18" x14ac:dyDescent="0.25">
      <c r="A28" s="111"/>
      <c r="B28" s="83" t="s">
        <v>21</v>
      </c>
      <c r="C28" s="82" t="s">
        <v>23</v>
      </c>
      <c r="D28" s="88">
        <f>D8+D13+D18+D23</f>
        <v>5</v>
      </c>
      <c r="E28" s="26"/>
      <c r="F28" s="87">
        <f>SUM(F8+F13+F18+F23)</f>
        <v>35</v>
      </c>
      <c r="G28" s="87">
        <f>G8+G13+G18+G23</f>
        <v>15</v>
      </c>
      <c r="H28" s="87"/>
      <c r="I28" s="87">
        <f t="shared" si="0"/>
        <v>0</v>
      </c>
      <c r="J28" s="87">
        <f>J8+J13+J18+J23</f>
        <v>48</v>
      </c>
      <c r="K28" s="87"/>
      <c r="L28" s="87">
        <f t="shared" si="0"/>
        <v>0</v>
      </c>
      <c r="M28" s="47" t="s">
        <v>23</v>
      </c>
      <c r="N28" s="47">
        <f>SUM(F28+I28+L28)</f>
        <v>35</v>
      </c>
      <c r="O28" s="94"/>
    </row>
    <row r="29" spans="1:25" x14ac:dyDescent="0.2">
      <c r="B29" s="81"/>
      <c r="C29" s="6"/>
      <c r="J29" s="9"/>
    </row>
    <row r="30" spans="1:25" x14ac:dyDescent="0.2">
      <c r="B30" s="81"/>
      <c r="C30" s="6"/>
      <c r="J30" s="9"/>
    </row>
    <row r="31" spans="1:25" x14ac:dyDescent="0.2">
      <c r="B31" s="10"/>
      <c r="C31" s="6"/>
    </row>
  </sheetData>
  <mergeCells count="26">
    <mergeCell ref="M23:N23"/>
    <mergeCell ref="A24:A28"/>
    <mergeCell ref="B24:B25"/>
    <mergeCell ref="B26:B27"/>
    <mergeCell ref="B19:B20"/>
    <mergeCell ref="A1:G1"/>
    <mergeCell ref="D2:F2"/>
    <mergeCell ref="G2:I2"/>
    <mergeCell ref="K19:K23"/>
    <mergeCell ref="B21:B22"/>
    <mergeCell ref="J2:L2"/>
    <mergeCell ref="A4:A8"/>
    <mergeCell ref="B4:B5"/>
    <mergeCell ref="E4:E23"/>
    <mergeCell ref="H4:H23"/>
    <mergeCell ref="K4:K8"/>
    <mergeCell ref="B6:B7"/>
    <mergeCell ref="K9:K13"/>
    <mergeCell ref="B11:B12"/>
    <mergeCell ref="A14:A18"/>
    <mergeCell ref="B14:B15"/>
    <mergeCell ref="K14:K18"/>
    <mergeCell ref="B16:B17"/>
    <mergeCell ref="A9:A13"/>
    <mergeCell ref="B9:B10"/>
    <mergeCell ref="A19:A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="110" zoomScaleNormal="110" workbookViewId="0">
      <selection activeCell="H14" sqref="H14"/>
    </sheetView>
  </sheetViews>
  <sheetFormatPr defaultRowHeight="12.75" x14ac:dyDescent="0.2"/>
  <cols>
    <col min="1" max="1" width="5.5703125" customWidth="1"/>
    <col min="2" max="2" width="32.42578125" customWidth="1"/>
    <col min="3" max="3" width="13.5703125" customWidth="1"/>
    <col min="4" max="4" width="19.42578125" customWidth="1"/>
    <col min="5" max="5" width="17.140625" customWidth="1"/>
    <col min="6" max="6" width="13.85546875" customWidth="1"/>
    <col min="7" max="7" width="14" customWidth="1"/>
    <col min="8" max="8" width="25.5703125" customWidth="1"/>
    <col min="9" max="9" width="12.42578125" customWidth="1"/>
    <col min="10" max="10" width="13.5703125" customWidth="1"/>
    <col min="11" max="11" width="16.140625" customWidth="1"/>
  </cols>
  <sheetData>
    <row r="1" spans="2:11" s="1" customFormat="1" ht="33" customHeight="1" x14ac:dyDescent="0.2">
      <c r="B1" s="96"/>
      <c r="C1" s="152" t="s">
        <v>92</v>
      </c>
      <c r="D1" s="152"/>
      <c r="E1" s="153"/>
      <c r="F1" s="156" t="s">
        <v>94</v>
      </c>
      <c r="G1" s="157"/>
      <c r="H1" s="158"/>
    </row>
    <row r="2" spans="2:11" x14ac:dyDescent="0.2">
      <c r="B2" s="97"/>
      <c r="C2" s="98" t="s">
        <v>90</v>
      </c>
      <c r="D2" s="98" t="s">
        <v>93</v>
      </c>
      <c r="E2" s="99" t="s">
        <v>91</v>
      </c>
      <c r="F2" s="100" t="s">
        <v>90</v>
      </c>
      <c r="G2" s="98" t="s">
        <v>93</v>
      </c>
      <c r="H2" s="99" t="s">
        <v>91</v>
      </c>
    </row>
    <row r="3" spans="2:11" x14ac:dyDescent="0.2">
      <c r="B3" s="100" t="s">
        <v>13</v>
      </c>
      <c r="C3" s="4">
        <v>5</v>
      </c>
      <c r="D3" s="154">
        <v>80</v>
      </c>
      <c r="E3" s="99">
        <f>C3*D3</f>
        <v>400</v>
      </c>
      <c r="F3" s="97">
        <v>15</v>
      </c>
      <c r="G3" s="154">
        <v>5</v>
      </c>
      <c r="H3" s="99">
        <f>F3*G3</f>
        <v>75</v>
      </c>
    </row>
    <row r="4" spans="2:11" x14ac:dyDescent="0.2">
      <c r="B4" s="100" t="s">
        <v>87</v>
      </c>
      <c r="C4" s="4">
        <v>5</v>
      </c>
      <c r="D4" s="154"/>
      <c r="E4" s="99">
        <f>C4*D3</f>
        <v>400</v>
      </c>
      <c r="F4" s="97">
        <v>15</v>
      </c>
      <c r="G4" s="154"/>
      <c r="H4" s="99">
        <f>F4*G3</f>
        <v>75</v>
      </c>
    </row>
    <row r="5" spans="2:11" ht="13.5" thickBot="1" x14ac:dyDescent="0.25">
      <c r="B5" s="101" t="s">
        <v>89</v>
      </c>
      <c r="C5" s="104">
        <v>5</v>
      </c>
      <c r="D5" s="155"/>
      <c r="E5" s="103">
        <f>C5*D3</f>
        <v>400</v>
      </c>
      <c r="F5" s="105">
        <v>15</v>
      </c>
      <c r="G5" s="155"/>
      <c r="H5" s="103">
        <f>F5*G3</f>
        <v>75</v>
      </c>
    </row>
    <row r="7" spans="2:11" ht="13.5" thickBot="1" x14ac:dyDescent="0.25"/>
    <row r="8" spans="2:11" s="1" customFormat="1" x14ac:dyDescent="0.2">
      <c r="B8" s="96"/>
      <c r="C8" s="152" t="s">
        <v>98</v>
      </c>
      <c r="D8" s="152"/>
      <c r="E8" s="153"/>
    </row>
    <row r="9" spans="2:11" x14ac:dyDescent="0.2">
      <c r="B9" s="97"/>
      <c r="C9" s="98" t="s">
        <v>95</v>
      </c>
      <c r="D9" s="98" t="s">
        <v>96</v>
      </c>
      <c r="E9" s="99" t="s">
        <v>97</v>
      </c>
    </row>
    <row r="10" spans="2:11" x14ac:dyDescent="0.2">
      <c r="B10" s="100" t="s">
        <v>14</v>
      </c>
      <c r="C10" s="4">
        <v>6</v>
      </c>
      <c r="D10" s="154">
        <v>5</v>
      </c>
      <c r="E10" s="99">
        <f>C10*D10</f>
        <v>30</v>
      </c>
    </row>
    <row r="11" spans="2:11" x14ac:dyDescent="0.2">
      <c r="B11" s="100" t="s">
        <v>20</v>
      </c>
      <c r="C11" s="98">
        <v>6</v>
      </c>
      <c r="D11" s="154"/>
      <c r="E11" s="99">
        <f>C11*D10</f>
        <v>30</v>
      </c>
      <c r="F11" s="159"/>
      <c r="G11" s="159"/>
      <c r="H11" s="159"/>
      <c r="I11" s="159"/>
      <c r="J11" s="160"/>
      <c r="K11" s="160"/>
    </row>
    <row r="12" spans="2:11" ht="13.5" thickBot="1" x14ac:dyDescent="0.25">
      <c r="B12" s="101" t="s">
        <v>23</v>
      </c>
      <c r="C12" s="102">
        <v>12</v>
      </c>
      <c r="D12" s="155"/>
      <c r="E12" s="103">
        <f>C12*D10</f>
        <v>60</v>
      </c>
      <c r="F12" s="70"/>
      <c r="G12" s="70"/>
      <c r="H12" s="70"/>
      <c r="I12" s="70"/>
      <c r="J12" s="70"/>
      <c r="K12" s="70"/>
    </row>
    <row r="13" spans="2:11" x14ac:dyDescent="0.2">
      <c r="B13" s="70"/>
    </row>
    <row r="14" spans="2:11" x14ac:dyDescent="0.2">
      <c r="B14" s="70"/>
      <c r="E14" s="1"/>
    </row>
    <row r="15" spans="2:11" x14ac:dyDescent="0.2">
      <c r="B15" s="161" t="s">
        <v>99</v>
      </c>
      <c r="C15" s="161"/>
      <c r="E15" s="1"/>
    </row>
    <row r="16" spans="2:11" ht="16.7" customHeight="1" x14ac:dyDescent="0.2">
      <c r="B16" s="161"/>
      <c r="C16" s="161"/>
      <c r="E16" s="1"/>
    </row>
    <row r="17" spans="2:9" x14ac:dyDescent="0.2">
      <c r="B17" s="70" t="s">
        <v>13</v>
      </c>
      <c r="C17">
        <f>E3+H3</f>
        <v>475</v>
      </c>
    </row>
    <row r="18" spans="2:9" x14ac:dyDescent="0.2">
      <c r="B18" s="70" t="s">
        <v>23</v>
      </c>
      <c r="C18">
        <f>E5+H5+E12</f>
        <v>535</v>
      </c>
    </row>
    <row r="19" spans="2:9" x14ac:dyDescent="0.2">
      <c r="B19" s="70" t="s">
        <v>17</v>
      </c>
      <c r="C19">
        <f>E4+H4</f>
        <v>475</v>
      </c>
    </row>
    <row r="20" spans="2:9" x14ac:dyDescent="0.2">
      <c r="B20" s="70" t="s">
        <v>14</v>
      </c>
      <c r="C20">
        <f>E10</f>
        <v>30</v>
      </c>
    </row>
    <row r="21" spans="2:9" x14ac:dyDescent="0.2">
      <c r="B21" s="70" t="s">
        <v>20</v>
      </c>
      <c r="C21">
        <f>E11</f>
        <v>30</v>
      </c>
    </row>
    <row r="24" spans="2:9" x14ac:dyDescent="0.2">
      <c r="B24" s="162" t="s">
        <v>106</v>
      </c>
      <c r="C24" s="162"/>
      <c r="D24" s="162"/>
      <c r="E24" s="162"/>
      <c r="F24" s="162"/>
      <c r="G24" s="162"/>
      <c r="H24" s="162"/>
      <c r="I24" s="162"/>
    </row>
    <row r="25" spans="2:9" ht="52.35" customHeight="1" x14ac:dyDescent="0.2">
      <c r="C25" s="95" t="s">
        <v>103</v>
      </c>
      <c r="D25" s="95" t="s">
        <v>102</v>
      </c>
      <c r="E25" s="70" t="s">
        <v>10</v>
      </c>
      <c r="F25" s="95" t="s">
        <v>101</v>
      </c>
      <c r="G25" s="95" t="s">
        <v>104</v>
      </c>
      <c r="H25" s="95" t="s">
        <v>10</v>
      </c>
      <c r="I25" s="70" t="s">
        <v>105</v>
      </c>
    </row>
    <row r="26" spans="2:9" x14ac:dyDescent="0.2">
      <c r="B26" s="70" t="s">
        <v>100</v>
      </c>
      <c r="C26">
        <v>1</v>
      </c>
      <c r="D26">
        <v>4</v>
      </c>
      <c r="E26">
        <f>C26*D26</f>
        <v>4</v>
      </c>
      <c r="F26">
        <v>1</v>
      </c>
      <c r="H26">
        <f>F26*G26</f>
        <v>0</v>
      </c>
      <c r="I26">
        <f>E26+H26</f>
        <v>4</v>
      </c>
    </row>
    <row r="27" spans="2:9" x14ac:dyDescent="0.2">
      <c r="B27" s="70" t="s">
        <v>88</v>
      </c>
      <c r="F27">
        <v>1</v>
      </c>
      <c r="H27">
        <f>F27*G27</f>
        <v>0</v>
      </c>
      <c r="I27" s="1">
        <f>E27+H27</f>
        <v>0</v>
      </c>
    </row>
  </sheetData>
  <mergeCells count="10">
    <mergeCell ref="I11:K11"/>
    <mergeCell ref="C8:E8"/>
    <mergeCell ref="D10:D12"/>
    <mergeCell ref="B15:C16"/>
    <mergeCell ref="B24:I24"/>
    <mergeCell ref="C1:E1"/>
    <mergeCell ref="D3:D5"/>
    <mergeCell ref="G3:G5"/>
    <mergeCell ref="F1:H1"/>
    <mergeCell ref="F11:H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E11" sqref="E11"/>
    </sheetView>
  </sheetViews>
  <sheetFormatPr defaultRowHeight="12.75" x14ac:dyDescent="0.2"/>
  <cols>
    <col min="1" max="1" width="4.5703125" style="1" customWidth="1"/>
    <col min="2" max="2" width="29.42578125" customWidth="1"/>
    <col min="3" max="3" width="14.5703125" customWidth="1"/>
    <col min="4" max="4" width="21.42578125" customWidth="1"/>
    <col min="5" max="5" width="8.5703125" customWidth="1"/>
  </cols>
  <sheetData>
    <row r="1" spans="1:4" x14ac:dyDescent="0.2">
      <c r="B1" s="163" t="s">
        <v>72</v>
      </c>
      <c r="C1" s="164"/>
      <c r="D1" s="164"/>
    </row>
    <row r="2" spans="1:4" x14ac:dyDescent="0.2">
      <c r="B2" s="164"/>
      <c r="C2" s="164"/>
      <c r="D2" s="164"/>
    </row>
    <row r="3" spans="1:4" ht="34.5" customHeight="1" x14ac:dyDescent="0.2">
      <c r="B3" s="80" t="s">
        <v>74</v>
      </c>
      <c r="C3" s="80" t="s">
        <v>56</v>
      </c>
      <c r="D3" s="80" t="s">
        <v>73</v>
      </c>
    </row>
    <row r="4" spans="1:4" x14ac:dyDescent="0.2">
      <c r="A4" s="1">
        <v>1</v>
      </c>
      <c r="B4" s="71" t="s">
        <v>23</v>
      </c>
      <c r="C4" s="73">
        <v>4000000</v>
      </c>
      <c r="D4" s="71" t="s">
        <v>52</v>
      </c>
    </row>
    <row r="5" spans="1:4" x14ac:dyDescent="0.2">
      <c r="A5" s="1">
        <v>2</v>
      </c>
      <c r="B5" s="71" t="s">
        <v>17</v>
      </c>
      <c r="C5" s="74">
        <v>4000000</v>
      </c>
      <c r="D5" s="71" t="s">
        <v>52</v>
      </c>
    </row>
    <row r="6" spans="1:4" x14ac:dyDescent="0.2">
      <c r="A6" s="1">
        <v>3</v>
      </c>
      <c r="B6" s="71" t="s">
        <v>15</v>
      </c>
      <c r="C6" s="74">
        <v>100000</v>
      </c>
      <c r="D6" s="71" t="s">
        <v>52</v>
      </c>
    </row>
    <row r="7" spans="1:4" x14ac:dyDescent="0.2">
      <c r="A7" s="1">
        <v>4</v>
      </c>
      <c r="B7" s="71" t="s">
        <v>48</v>
      </c>
      <c r="C7" s="74">
        <v>10000000</v>
      </c>
      <c r="D7" s="71" t="s">
        <v>52</v>
      </c>
    </row>
    <row r="8" spans="1:4" x14ac:dyDescent="0.2">
      <c r="A8" s="1">
        <v>5</v>
      </c>
      <c r="B8" s="71" t="s">
        <v>49</v>
      </c>
      <c r="C8" s="74">
        <v>4</v>
      </c>
      <c r="D8" s="71" t="s">
        <v>52</v>
      </c>
    </row>
    <row r="9" spans="1:4" x14ac:dyDescent="0.2">
      <c r="A9" s="1">
        <v>6</v>
      </c>
      <c r="B9" s="71" t="s">
        <v>50</v>
      </c>
      <c r="C9" s="74">
        <v>1000000</v>
      </c>
      <c r="D9" s="71" t="s">
        <v>52</v>
      </c>
    </row>
    <row r="10" spans="1:4" x14ac:dyDescent="0.2">
      <c r="A10" s="1">
        <v>7</v>
      </c>
      <c r="B10" s="71" t="s">
        <v>51</v>
      </c>
      <c r="C10" s="74">
        <v>42</v>
      </c>
      <c r="D10" s="71" t="s">
        <v>53</v>
      </c>
    </row>
    <row r="11" spans="1:4" ht="25.5" x14ac:dyDescent="0.2">
      <c r="A11" s="1">
        <v>8</v>
      </c>
      <c r="B11" s="72" t="s">
        <v>54</v>
      </c>
      <c r="C11" s="74">
        <v>42</v>
      </c>
      <c r="D11" s="70" t="s">
        <v>53</v>
      </c>
    </row>
    <row r="12" spans="1:4" x14ac:dyDescent="0.2">
      <c r="A12" s="1">
        <v>9</v>
      </c>
      <c r="B12" s="71" t="s">
        <v>55</v>
      </c>
      <c r="C12" s="74">
        <v>10</v>
      </c>
      <c r="D12" s="71" t="s">
        <v>53</v>
      </c>
    </row>
    <row r="13" spans="1:4" x14ac:dyDescent="0.2">
      <c r="A13" s="1">
        <v>10</v>
      </c>
      <c r="B13" s="71" t="s">
        <v>57</v>
      </c>
      <c r="C13" s="74">
        <v>20000</v>
      </c>
      <c r="D13" s="71" t="s">
        <v>59</v>
      </c>
    </row>
    <row r="14" spans="1:4" x14ac:dyDescent="0.2">
      <c r="A14" s="1">
        <v>11</v>
      </c>
      <c r="B14" s="71" t="s">
        <v>58</v>
      </c>
      <c r="C14" s="74">
        <v>1000</v>
      </c>
      <c r="D14" s="71" t="s">
        <v>52</v>
      </c>
    </row>
    <row r="15" spans="1:4" x14ac:dyDescent="0.2">
      <c r="A15" s="1">
        <v>12</v>
      </c>
      <c r="B15" s="71" t="s">
        <v>60</v>
      </c>
      <c r="C15" s="74">
        <v>20</v>
      </c>
      <c r="D15" s="71" t="s">
        <v>52</v>
      </c>
    </row>
    <row r="16" spans="1:4" x14ac:dyDescent="0.2">
      <c r="A16" s="1">
        <v>13</v>
      </c>
      <c r="B16" s="71" t="s">
        <v>61</v>
      </c>
      <c r="C16" s="75">
        <v>20</v>
      </c>
      <c r="D16" s="71" t="s">
        <v>52</v>
      </c>
    </row>
    <row r="17" spans="1:4" x14ac:dyDescent="0.2">
      <c r="A17" s="1">
        <v>14</v>
      </c>
      <c r="B17" s="71" t="s">
        <v>62</v>
      </c>
      <c r="C17" s="75">
        <v>2</v>
      </c>
      <c r="D17" s="71" t="s">
        <v>52</v>
      </c>
    </row>
    <row r="18" spans="1:4" x14ac:dyDescent="0.2">
      <c r="A18" s="1">
        <v>15</v>
      </c>
      <c r="B18" s="71" t="s">
        <v>63</v>
      </c>
      <c r="C18" s="75">
        <v>50</v>
      </c>
      <c r="D18" s="71" t="s">
        <v>52</v>
      </c>
    </row>
    <row r="19" spans="1:4" x14ac:dyDescent="0.2">
      <c r="A19" s="1">
        <v>16</v>
      </c>
      <c r="B19" s="71" t="s">
        <v>64</v>
      </c>
      <c r="C19" s="74">
        <v>100000</v>
      </c>
      <c r="D19" s="71" t="s">
        <v>52</v>
      </c>
    </row>
    <row r="20" spans="1:4" x14ac:dyDescent="0.2">
      <c r="A20" s="1">
        <v>17</v>
      </c>
      <c r="B20" s="71" t="s">
        <v>65</v>
      </c>
      <c r="C20" s="77" t="s">
        <v>67</v>
      </c>
      <c r="D20" s="71" t="s">
        <v>52</v>
      </c>
    </row>
    <row r="21" spans="1:4" ht="25.5" x14ac:dyDescent="0.2">
      <c r="A21" s="1">
        <v>18</v>
      </c>
      <c r="B21" s="76" t="s">
        <v>66</v>
      </c>
      <c r="C21" s="74">
        <v>60000</v>
      </c>
      <c r="D21" s="78" t="s">
        <v>52</v>
      </c>
    </row>
    <row r="22" spans="1:4" ht="25.5" x14ac:dyDescent="0.2">
      <c r="A22" s="1">
        <v>19</v>
      </c>
      <c r="B22" s="72" t="s">
        <v>68</v>
      </c>
      <c r="C22" s="75">
        <v>10</v>
      </c>
      <c r="D22" s="78" t="s">
        <v>52</v>
      </c>
    </row>
    <row r="23" spans="1:4" x14ac:dyDescent="0.2">
      <c r="A23" s="1">
        <v>20</v>
      </c>
      <c r="B23" s="71" t="s">
        <v>69</v>
      </c>
      <c r="C23" s="77" t="s">
        <v>43</v>
      </c>
      <c r="D23" s="71" t="s">
        <v>52</v>
      </c>
    </row>
    <row r="24" spans="1:4" x14ac:dyDescent="0.2">
      <c r="A24" s="1">
        <v>21</v>
      </c>
      <c r="B24" s="71" t="s">
        <v>70</v>
      </c>
      <c r="C24" s="75">
        <v>200</v>
      </c>
      <c r="D24" s="71" t="s">
        <v>52</v>
      </c>
    </row>
    <row r="25" spans="1:4" x14ac:dyDescent="0.2">
      <c r="A25" s="1">
        <v>22</v>
      </c>
      <c r="B25" s="79" t="s">
        <v>71</v>
      </c>
      <c r="C25">
        <v>10</v>
      </c>
      <c r="D25" s="71" t="s">
        <v>52</v>
      </c>
    </row>
  </sheetData>
  <mergeCells count="1">
    <mergeCell ref="B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შესავალი</vt:lpstr>
      <vt:lpstr>PPE calculator</vt:lpstr>
      <vt:lpstr>ECDC-PPE calculator per pnt </vt:lpstr>
      <vt:lpstr>PPE calculator per pnt &amp; staff </vt:lpstr>
      <vt:lpstr>For hospitlas </vt:lpstr>
      <vt:lpstr>აფხაზეთი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</dc:creator>
  <cp:lastModifiedBy>Alisa Tsuladze</cp:lastModifiedBy>
  <dcterms:created xsi:type="dcterms:W3CDTF">2020-03-26T10:33:04Z</dcterms:created>
  <dcterms:modified xsi:type="dcterms:W3CDTF">2020-04-14T05:32:56Z</dcterms:modified>
</cp:coreProperties>
</file>